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30" firstSheet="6" activeTab="7"/>
  </bookViews>
  <sheets>
    <sheet name="riepil. credi_cap. Reg TOT." sheetId="1" r:id="rId1"/>
    <sheet name="cont. reg  c_capit asseg2013" sheetId="2" r:id="rId2"/>
    <sheet name="cont. reg  c_capit asseg2012 " sheetId="3" r:id="rId3"/>
    <sheet name="cont. reg  c_capit asseg2011" sheetId="4" r:id="rId4"/>
    <sheet name="cont. reg  c_capit asseg2010AL" sheetId="5" r:id="rId5"/>
    <sheet name="cont. reg  c_capit asseg2009AL " sheetId="6" r:id="rId6"/>
    <sheet name="cont. reg  c_capit asseg2008AL " sheetId="7" r:id="rId7"/>
    <sheet name="riepil. cred_cap. Reg ASLAL" sheetId="8" r:id="rId8"/>
    <sheet name="cont. reg  c_capit asseg2007-20" sheetId="9" r:id="rId9"/>
    <sheet name="cont .reg  c_capit asseg2006-20" sheetId="10" r:id="rId10"/>
    <sheet name="cont. reg  c_capit asseg2005-20" sheetId="11" r:id="rId11"/>
    <sheet name="cont. reg  c_capit asseg2004-20" sheetId="12" r:id="rId12"/>
    <sheet name="cont. reg  c_capit asseg2002-20" sheetId="13" r:id="rId13"/>
    <sheet name="cont. reg cap ass_ 2001eprec-20" sheetId="14" r:id="rId14"/>
    <sheet name="riepilogo crediti C_cap. Reg.20" sheetId="15" r:id="rId15"/>
    <sheet name="cont. reg  c_capit asseg2007-22" sheetId="16" r:id="rId16"/>
    <sheet name="cont. reg  c_capit asseg2006-22" sheetId="17" r:id="rId17"/>
    <sheet name="cont. reg  c_capit asseg2005-22" sheetId="18" r:id="rId18"/>
    <sheet name="cont.reg  cap ass_ 2004eprec-22" sheetId="19" r:id="rId19"/>
    <sheet name="riepil. crediti C_cap. Regio-22" sheetId="20" r:id="rId20"/>
    <sheet name="contib regc cap as2007 eprec-21" sheetId="21" r:id="rId21"/>
    <sheet name="riepil. crediti C_cap. Regio-21" sheetId="22" r:id="rId22"/>
  </sheets>
  <definedNames>
    <definedName name="_xlnm.Print_Area" localSheetId="18">'cont.reg  cap ass_ 2004eprec-22'!$A$1:$F$59</definedName>
  </definedNames>
  <calcPr fullCalcOnLoad="1"/>
</workbook>
</file>

<file path=xl/comments19.xml><?xml version="1.0" encoding="utf-8"?>
<comments xmlns="http://schemas.openxmlformats.org/spreadsheetml/2006/main">
  <authors>
    <author>BazzaniL</author>
  </authors>
  <commentList>
    <comment ref="D48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  <comment ref="D50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era Euro 516.456,90  (TN.8) non scaricato incasso di Euro 464.811.21  Vedi  DGR 37-23233 (TN.4)</t>
        </r>
      </text>
    </comment>
    <comment ref="D9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</commentList>
</comments>
</file>

<file path=xl/sharedStrings.xml><?xml version="1.0" encoding="utf-8"?>
<sst xmlns="http://schemas.openxmlformats.org/spreadsheetml/2006/main" count="921" uniqueCount="275">
  <si>
    <t>estremi n° DGR/determinaz.(numero-codice settore)</t>
  </si>
  <si>
    <t>oggetto provvedimento regionale</t>
  </si>
  <si>
    <t>importo</t>
  </si>
  <si>
    <t>Totale incassi per singolo provvedimento</t>
  </si>
  <si>
    <t>RIEPILOGO ASSEGNAZIONI CONTRIBUTI CONTO CAPITALE (finanziamenti per investimenti)</t>
  </si>
  <si>
    <t>RIEPILOGO INCASSI ASSEGNAZIONI CONTRIBUTI CONTO CAPITALE (finanziamenti per investimenti)</t>
  </si>
  <si>
    <t>anno di assegnazione</t>
  </si>
  <si>
    <t>Totale incassi dalla data di assegnazione</t>
  </si>
  <si>
    <t>ASSEGNAZIONI REGIONALI</t>
  </si>
  <si>
    <t>ASSEGNAZIONI 2001 E ANNI PRECEDENTI</t>
  </si>
  <si>
    <t>DGR 22-756 31/8/00</t>
  </si>
  <si>
    <t>DR 170 - 4/7/02</t>
  </si>
  <si>
    <t>DET. Reg 9/28/28.5 del 11/01/06</t>
  </si>
  <si>
    <t>L 40/96</t>
  </si>
  <si>
    <t xml:space="preserve"> DGR 47-3073 DEL 5/6/06</t>
  </si>
  <si>
    <t>ASSEGNAZIONI 2006</t>
  </si>
  <si>
    <t>ASSEGNAZIONI 2005</t>
  </si>
  <si>
    <t>ASSEGNAZIONI 2004</t>
  </si>
  <si>
    <t>ASSEGNAZIONI 2007</t>
  </si>
  <si>
    <t xml:space="preserve">totale assegnazioni </t>
  </si>
  <si>
    <t xml:space="preserve">INCASSI </t>
  </si>
  <si>
    <t>DGR  86-6713 del 3/8/07</t>
  </si>
  <si>
    <t>DCR 131-23049 / 2007</t>
  </si>
  <si>
    <t>ASSEGNAZIONI 2002</t>
  </si>
  <si>
    <t>DGR 154-19707 2/06/97</t>
  </si>
  <si>
    <t>DGR 85-19260 19/5/97</t>
  </si>
  <si>
    <t>ASSEGNAZIONI 2008</t>
  </si>
  <si>
    <t>DGR  49-8994 del 16/6/08</t>
  </si>
  <si>
    <t xml:space="preserve">Prot.17797/DO28/28.4 del 29.11.2004 </t>
  </si>
  <si>
    <t>Art.20 L.67/88  II° fase …Intervento ristrut.DEA po Santo Spirito Casale</t>
  </si>
  <si>
    <t>DGR  26-15235 del 30/3/05</t>
  </si>
  <si>
    <t>Art.20 L.67/88  II° fase …realiz.distretto sanit.Moncalvo Casale</t>
  </si>
  <si>
    <t>Det.170 del 4.4.02</t>
  </si>
  <si>
    <t>Det. 366/28.7 del 10.11.04</t>
  </si>
  <si>
    <t>Det. 854/DA2000.8 del 26.11.2008</t>
  </si>
  <si>
    <t xml:space="preserve">L.67/88 saldo </t>
  </si>
  <si>
    <t>Art.20 L.67/88  II° fase …Via Palestro Casale   saldo</t>
  </si>
  <si>
    <t>DCR 131-23049 del 19.6.2007</t>
  </si>
  <si>
    <t>Det.201 del 30.11.07</t>
  </si>
  <si>
    <t>Prog.casa alloggio AIDS Novi Ligure</t>
  </si>
  <si>
    <t>Det.366 del 10.11.2004</t>
  </si>
  <si>
    <t>DGR.100-10266 del 1.8.2003</t>
  </si>
  <si>
    <t>Assegnazione fondi per attrez.sanit. Casale</t>
  </si>
  <si>
    <t>Det.330 del 20.9.2007</t>
  </si>
  <si>
    <t>ASSEGNAZIONI</t>
  </si>
  <si>
    <t>DGR N. 86-6713/31.8 DEL 03/08/2007</t>
  </si>
  <si>
    <t>DD R.P. n. 307 del 09/08/07</t>
  </si>
  <si>
    <t>DD R.P. n. 330 del 20/09/07</t>
  </si>
  <si>
    <t>DD 59/28.04 DEL 04/04/05</t>
  </si>
  <si>
    <t>ASSEGNAZIONI 2004 E ANNI PRECEDENTI</t>
  </si>
  <si>
    <t>DGR 200/28300- 27/09/93</t>
  </si>
  <si>
    <t>ante 97</t>
  </si>
  <si>
    <t>DGR 53/37823 DEL 05/08/94</t>
  </si>
  <si>
    <t>DGR 183/29559 DEL 08/11/93</t>
  </si>
  <si>
    <t>DGR 200/28300 DEL 27/09/93</t>
  </si>
  <si>
    <t>DGR 37-23233 DEL 24.11.97</t>
  </si>
  <si>
    <t>DET.SET.SOCIO-ASS.93/11.11.97</t>
  </si>
  <si>
    <t>DGR 58-16534 DEL 10/2/97</t>
  </si>
  <si>
    <t>DGR 16-26145 DEL 27.11.98</t>
  </si>
  <si>
    <t>DETERM.26/28380 DEL 18.10.99</t>
  </si>
  <si>
    <t>DETERM. 237/30 DEL 4/5/99</t>
  </si>
  <si>
    <t>DGR 144/19697 DEL 02/06/97</t>
  </si>
  <si>
    <t>DGR 6-6158 del 27,5,02</t>
  </si>
  <si>
    <t>DD 269/28,4 DEL 09/08/01</t>
  </si>
  <si>
    <t>DD 216 del 04/09/02</t>
  </si>
  <si>
    <t>DGR 100-10266 del 1,8,03</t>
  </si>
  <si>
    <t>L.R. 73/96 art. 4, c.9</t>
  </si>
  <si>
    <t>totale assegnazioni 2007 e precedenti</t>
  </si>
  <si>
    <t>ASSEGNAZIONI 2003 E ANNI PRECEDENTI</t>
  </si>
  <si>
    <t>DGR Nr.53-37823 5/8/94</t>
  </si>
  <si>
    <t>Finanziamento adeguamento blocco operatorio ginecologia</t>
  </si>
  <si>
    <t>Det.452/98</t>
  </si>
  <si>
    <t xml:space="preserve">Adeguamento norme sicurezza </t>
  </si>
  <si>
    <t>DGR 181 -2422/97</t>
  </si>
  <si>
    <t>Ecotomografo</t>
  </si>
  <si>
    <t>Det.443/DO.28/98</t>
  </si>
  <si>
    <t>Programma Screening Tumori collon e utero</t>
  </si>
  <si>
    <t xml:space="preserve">DGR 26/28380 </t>
  </si>
  <si>
    <t>adeg.norme sicurezza</t>
  </si>
  <si>
    <t>DGR 218/3742</t>
  </si>
  <si>
    <t>Lav.rep.ginecologia</t>
  </si>
  <si>
    <t xml:space="preserve">Art.20 L67/88 </t>
  </si>
  <si>
    <t>poliambulatori moncalvo</t>
  </si>
  <si>
    <t>DGR 1860 del 20.4.1995</t>
  </si>
  <si>
    <t>Lavori rete idrica</t>
  </si>
  <si>
    <t>ASSEGNAZIONI 2009</t>
  </si>
  <si>
    <t>DCR 258-20424 del 05.05.2009</t>
  </si>
  <si>
    <t>DGR 40-11758 del 13.07.2009</t>
  </si>
  <si>
    <t>Det .839/DB2000.8 del 30.11.09</t>
  </si>
  <si>
    <t>Det .393/DB2000.8 del 21.07.09</t>
  </si>
  <si>
    <t>Prot.22674/20.09 del 16.6.2009</t>
  </si>
  <si>
    <t>DGR 85-19260 del 19.05.1997</t>
  </si>
  <si>
    <t>Det .405del 20.12.02</t>
  </si>
  <si>
    <t>DGR 86-6713 del 03.08.2007</t>
  </si>
  <si>
    <t>Det .472del 29.11.04</t>
  </si>
  <si>
    <t>DGR 100-10266 del 01.08.2003</t>
  </si>
  <si>
    <t>Det .123/28.8 del 03.05.2006</t>
  </si>
  <si>
    <t>DCR 131-23049 del 19.06.2007</t>
  </si>
  <si>
    <t>Det .26-28380 del 18.10.1999</t>
  </si>
  <si>
    <t>DGR 47-3073 del 05.06.2006</t>
  </si>
  <si>
    <t>totale assegnazioni 2009 e precedenti</t>
  </si>
  <si>
    <t>impianto elettrico poliambulatorio Patria (72F)</t>
  </si>
  <si>
    <t>ristrutt. Blocco parto P.O: di Tortona (72A)</t>
  </si>
  <si>
    <t>fondo regionale attrezz modico valore (FND)</t>
  </si>
  <si>
    <t>ristrutt. Dip. Materno infantile P.O. Tortona (BDM- 72A)</t>
  </si>
  <si>
    <t>ristrutt. Dip. Materno infantile P.O. Tortona (BDM-72A)</t>
  </si>
  <si>
    <t>realizzazione ambulatori ALPI (72M)</t>
  </si>
  <si>
    <t>realizzazione ambulatori ALPI   (72M)</t>
  </si>
  <si>
    <t>realizzazione ambulatori ALPI  (72M)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</si>
  <si>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</si>
  <si>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</si>
  <si>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(Presidio Osped.Tortona) (72P)</t>
  </si>
  <si>
    <t>Programmazione investimenti in edilizia ed attrezzature sanitarie 2008  (Distretto Alessandria) (72O)</t>
  </si>
  <si>
    <t>Programmazione investimenti in edilizia ed attrezzature sanitarie 2008  (Attrezzature Osp.Casale) (6EF)</t>
  </si>
  <si>
    <t>Programmazione investimenti in edilizia ed attrezzature sanitarie 2008  (Centrel termica Osp.Casale) (52H)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</si>
  <si>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</si>
  <si>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</si>
  <si>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</si>
  <si>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</si>
  <si>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</si>
  <si>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Art.20 L.67/88  II° fase …Intervento ristrut.DEA po Santo Spirito Casale (52A)</t>
  </si>
  <si>
    <t>Art.20 L.67/88  II° fase …Adeg.norme antincendio p.o. Santo Spirito Casale (52B)</t>
  </si>
  <si>
    <t>Art.20 L.67/88  II° fase …Adeg.norme imp.elettrici e riscaldamento  p.o. Santo Spirito Casale (52C)</t>
  </si>
  <si>
    <t>Art.20 L.67/88  II° fase …realiz.distretto sanit.Moncalvo Casale (52D)</t>
  </si>
  <si>
    <t>Art.20 L.67/88  II° fase …Rist.e sicurezza Sauber Casale (52E)</t>
  </si>
  <si>
    <t>Centro resid.Cure palliative Hospice Casale (52F)</t>
  </si>
  <si>
    <t>Lavori per libera Prof. Casale (52I)</t>
  </si>
  <si>
    <t>Lavori Reali.strut.Libera Prof. Casale (52I)</t>
  </si>
  <si>
    <t xml:space="preserve">Lavori per libera Prof. Casale (52I) STORNO PER ERRATA REGISTRAZIONE </t>
  </si>
  <si>
    <t>fondo regionale attrezz modico valore 2008 (7HU)</t>
  </si>
  <si>
    <t>Approvazione programma investimenti edilizia e attrezzatrure sanitarie  Poliambulatori osp.Tortona  (72Q)</t>
  </si>
  <si>
    <t>Approvazione programma investimenti edilizia e attrezzatrure sanitarie  Poliambulatori osp.Tortona (72Q)</t>
  </si>
  <si>
    <t>fondo regionale attrezz modico valore  II° Liq. 2007 Casale (7FV)</t>
  </si>
  <si>
    <t>Programmazione investimenti in edilizia ed attrezzature sanitarie 2009  (antincendio Osp.Novi ed Acqui)    (9BI)</t>
  </si>
  <si>
    <t>Ristr.adeg.norme Distretto 1 Casale Via Palestro  (52G)</t>
  </si>
  <si>
    <t>Ristr.adeg.norme Distretto 1 Casale Via Palestro (52G)</t>
  </si>
  <si>
    <t>Modifica al programma degli interventi in edilizzia e attrez.sanit.approveto con delib.del Consiglio Regionale 131-23049/07 (52M)</t>
  </si>
  <si>
    <t>Modifica al programma degli interventi in edilizzia e attrez.sanit.approveto con delib.del Consiglio Regionale 131-23049/07  (52M)</t>
  </si>
  <si>
    <t>DGR 47-3073 del 05.06.2006 Finanz.in c/capit. Per acq. Attrezzature sanitarie (casale) (ECO.0 CONCL)</t>
  </si>
  <si>
    <t>DGR 86-6713 del 3.8.2007 Approvazione elenco Urgenze 2007 attrezzature sanit. (Casale) (ECO.1 CONCL)</t>
  </si>
  <si>
    <t>Programmazione investimenti in edilizia ed attrezzature sanitarie 2009     (72S)</t>
  </si>
  <si>
    <t>Programmazione investimenti in edilizia ed attrezzature sanitarie 2009    (72S)</t>
  </si>
  <si>
    <t>Prog.attuativi Piano Sanit.Naz. Acquisto apparecchiature per consultori fam.Percorso nascite (7LT)</t>
  </si>
  <si>
    <t>DGR 22-10601 del 19.01.2009 Asseg. E liq. Per acquisto strumentazione per corso di laurea delle prof.sanit.  (7IA)</t>
  </si>
  <si>
    <t>D.D. 290 del 12.06.2009 Finanz. in conto capitale per acquisto cespiti di minor entità (7HZ)</t>
  </si>
  <si>
    <t>DGR 85-19260 del 19.5.97 Finanz.in coto cap.1995/96 per edilizzia sanit. (Casale) (TEC.C1)</t>
  </si>
  <si>
    <t>Lavori ristrutturaz.comunità terap.Cascina Abele di Murisengo  (casale) (TEC.C2)</t>
  </si>
  <si>
    <t>DGR 86-6713 del 3.8.2007 Approvazione elenco Urgenze 2007 attrezzature sanit. (Casale) (TEC.C3)</t>
  </si>
  <si>
    <t>Spese di investimento per interventi di manut. Straordin.  (Casale) (TEC.C4)</t>
  </si>
  <si>
    <t>DGR  100-10266 del 1.8.2003 Assegnazione fondi investim.serv.trasfusionale  Casale (52L)</t>
  </si>
  <si>
    <t>DGR  100-10266 del 1.8.2003 Assegnazione fondi investim.manut.straord.  Casale (52L)</t>
  </si>
  <si>
    <t>DGR  100-10266 del 1.8.2003 Assegnazione fondi investim. Ortopedia e Traumat.  Casale (52Q)</t>
  </si>
  <si>
    <t>DGR  100-10266 del 1.8.2003 Assegnazione fondi investim. Ampliamento Lab. Analisi   Casale  (52R)</t>
  </si>
  <si>
    <t>DGR  100-10266 del 1.8.2003 Assegnazione fondi investim. Ampliamento Lab. Analisi   Casale (52R)</t>
  </si>
  <si>
    <t>DGR  100-10266 del 1.8.2003 Assegnazione fondi investim. Ricolocazione Anatomia Patologica   Casale (52R)</t>
  </si>
  <si>
    <t>DGR  100-10266 del 1.8.2003 Assegnazione fondi investim.Manut straord.impainti Laboratorio Analisi.    Casale (52R)</t>
  </si>
  <si>
    <t>DGR  100-10266 del 1.8.2003 Assegnazione fondi investim.Rifacimrnto imp.elettrico Padiglione mortuario    Casale  (52S)</t>
  </si>
  <si>
    <t>DGR  100-10266 del 1.8.2003 Assegnazione fondi investim.Rifacimrnto imp.elettrico Padiglione mortuario    Casale (52S)</t>
  </si>
  <si>
    <t>Apliamento ed adeguamento Soc.Medicina Casale (52P)</t>
  </si>
  <si>
    <t>Riustrutturazione Reparto Ortopedia e Traumatologia Casale (52Q)</t>
  </si>
  <si>
    <t>Ristrutturaz. Blocco operatorio  Casale (52M)</t>
  </si>
  <si>
    <t>Intervento umanizzazione Presidio Osped.Casale (52N)</t>
  </si>
  <si>
    <t xml:space="preserve">ASSEGNAZIONI 2010  </t>
  </si>
  <si>
    <t>Det. 511 Dir.DB2000.9 del 28/7/2010</t>
  </si>
  <si>
    <t>Contrib.all'ASL per l'acquisto dispositivo tecnologicamente avanzato a favore di B.G. affetta da SLA …..  (7LF)</t>
  </si>
  <si>
    <t>Prot.14791/DB2006 del 11.05.2010</t>
  </si>
  <si>
    <t xml:space="preserve">Richiesta contributo per l'acquisto di sistemi tecnologicamente avanzati a favore del paziente affetto da S.L.A  (7LF) </t>
  </si>
  <si>
    <t>Det. 867 Dir.DB2000.9 del 10/11/2010</t>
  </si>
  <si>
    <t>Rettifica Det.511/2010 e liq.Contrib.all'ASL per l'acquisto dispositivo tecnologicamente avanzato a favore di C.R.. affetta da SLA …..  (7LF)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</si>
  <si>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</si>
  <si>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</si>
  <si>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>NUOVI SERVIZI ED UMANIZZAZIONE  OSP.TORTONA (72D)</t>
  </si>
  <si>
    <t>RISTRUTTURAZIONE BLOCCO OPERATORIO OSP.TORTONA (72I)</t>
  </si>
  <si>
    <t>RISTRUTTURAZIONE PATRIA (72F)</t>
  </si>
  <si>
    <t>RECUPERO CASERMA PASSALACQUA (72B)</t>
  </si>
  <si>
    <t>RISTRUTTURAZIONE PATRIA(72F)</t>
  </si>
  <si>
    <t>relalizzazione struttura ex ECA - cure palliative Hospice AL (72E)</t>
  </si>
  <si>
    <t>Climatizzazione casa di riposo Pontecurone  (72G)</t>
  </si>
  <si>
    <t>Climatizzazione casa di riposo Castelnuovo  (72G)</t>
  </si>
  <si>
    <t>Climatizzazione casa di riposo Solero   (72G)</t>
  </si>
  <si>
    <t>RSA SOLERO  (72H)</t>
  </si>
  <si>
    <t>RSA CASTELNIOVO (72C)</t>
  </si>
  <si>
    <t>NUOVO MAGAZZINO ED ADEGUAMENTO  SICUREZZA (GUM)</t>
  </si>
  <si>
    <t>NUOVO REPARTO RADIOLOGIA (72L)</t>
  </si>
  <si>
    <t>RSA CASTELNIOVO  (72C)</t>
  </si>
  <si>
    <t>NUOVO REPARTO RADIOLOGIA DET 362 (72L)</t>
  </si>
  <si>
    <t>RSA CASTELNIOVO   (72C)</t>
  </si>
  <si>
    <t>NUOVO MAGAZZINO ED ADEGUAMENTO  SICUREZZA   (GUM)</t>
  </si>
  <si>
    <t>NUOVO REPARTO RADIOLOGIA  (72L)</t>
  </si>
  <si>
    <t>ASSEGNAZIONE FONDI REGIONALI ALLE ASRL "URGENZE 2007  (9DR)</t>
  </si>
  <si>
    <t>STORNO Trattamento aria Pres.Osped. Acqui Terme  (9DR)</t>
  </si>
  <si>
    <t>ASSEGNAZIONE FONDI REGIONALI ALLE ASRL "URGENZE 2007 (9DR)</t>
  </si>
  <si>
    <t>"Fondi regionali per l'acquisizione di attrezzature sanitarie ed altre categorie di cespiti di minore entità…"   (TN.18)</t>
  </si>
  <si>
    <t>"Fondi regionali per l'acquisizione di cespiti non compresi nel programma triennale di investimenti…"   (TN.18)</t>
  </si>
  <si>
    <t>"Fondi regionali per l'acquisizione di attrezzature sanitarie ed altre categorie di cespiti di minore entità…"  (TN.18)</t>
  </si>
  <si>
    <t>"Fondi regionali per l'acquisizione di cespiti non compresi nel programma triennale di investimenti…"  (TN.18)</t>
  </si>
  <si>
    <t>"Fondi regionali per l'acquisizione di cespiti non compresi nel programma triennale di investimenti…" (TN.18)</t>
  </si>
  <si>
    <t>RINNOVO TECNOLOGICO   (9DA)</t>
  </si>
  <si>
    <t>RINNOVO TECNOLOGICO  (9DA)</t>
  </si>
  <si>
    <t xml:space="preserve">OPERE EDILI DIALISI ACQUI  (TN.2) </t>
  </si>
  <si>
    <t>COSTR.NUOVO C.TRO DIALISI AC. (TN.2)</t>
  </si>
  <si>
    <t>OPERE EDILI DIALISI ACQUI   (TN.2)</t>
  </si>
  <si>
    <t>COSTR.NUOVO C.TRO DIALISI AC.   (TN.2)</t>
  </si>
  <si>
    <t>ADEG.SALE OPERATORIE ACQUI  (TN.3)</t>
  </si>
  <si>
    <t>ADEG.SALE OPERATORIE ACQUI   (TN.3)</t>
  </si>
  <si>
    <t>AMPL. OSPEDALE ACQUI T.  (TN.4)</t>
  </si>
  <si>
    <t>AMPL. OSPEDALE ACQUI T. (TN.4)</t>
  </si>
  <si>
    <t>NUOVO EDIF. RRF E AMB. H NOVI  (TN.8)</t>
  </si>
  <si>
    <t>NORMATIVA SICUREZZA  (9BE)</t>
  </si>
  <si>
    <t>Importo non Finanziato Normativa Sicurezza Novi  (9BE)</t>
  </si>
  <si>
    <t>AMPL.CENTRO DIURNO OVADA (TN.10)</t>
  </si>
  <si>
    <t>AMPL.CENTRO DIURNO OVADA  (TN.10)</t>
  </si>
  <si>
    <t>STRUT. ATT. LIBERO PROF  AMB. (9CE)</t>
  </si>
  <si>
    <t>AMPLIAMENTO OSPEDALE Novi   (9BF)</t>
  </si>
  <si>
    <t>ADEG. NORMATIVA OSP. ACQUI II LOTTO  (TN.14)</t>
  </si>
  <si>
    <t>FONDI PER INVESTIMENTI  (9CP)</t>
  </si>
  <si>
    <t>FONDI PER INVESTIMENTI   (9CP)</t>
  </si>
  <si>
    <t>FINANZIAM. ASS. RES. FLESSIBILE   (TN.16)</t>
  </si>
  <si>
    <t>FINANZIAM. ASS. RES. FLESSIBILE  (TN.16)</t>
  </si>
  <si>
    <t>ACQ.ATTREZZ.SANIT.ACQUI  (TN.20)</t>
  </si>
  <si>
    <t>PROGETTO ALI  (9AO)</t>
  </si>
  <si>
    <t>PROGETTO ALI   (9AO)</t>
  </si>
  <si>
    <t>APPARECCH.SERVIZIO IGIENE (TN.5)</t>
  </si>
  <si>
    <t>CONTRIBUTI INTERESSI   (TN.6)</t>
  </si>
  <si>
    <t>NUOVO EDIF. RRF E AMB. H NOVI (TN.8)</t>
  </si>
  <si>
    <t>STRUT. ATT. LIBERO PROF  AMB.  (9CE)</t>
  </si>
  <si>
    <t>ACQ.ATTREZZ.SANIT.ACQUI  (TN.20) STORNO PER QUOTA NON EROGATA</t>
  </si>
  <si>
    <t xml:space="preserve">APPARECCH.SERVIZIO IGIENE  (TN.5) STORNO PER QUOTA NON EROGATA </t>
  </si>
  <si>
    <t xml:space="preserve">ASSEGNAZIONI 2011  </t>
  </si>
  <si>
    <t>STRUT. ATT. LIBERO PROF  OSP. (9CF+9DD)</t>
  </si>
  <si>
    <t>STRUT. ATT. LIBERO PROF  OSP.  (9CF+9DD)</t>
  </si>
  <si>
    <t>importo incassato nel 2012</t>
  </si>
  <si>
    <t>importi incassati prima del 2012</t>
  </si>
  <si>
    <t>ADEG. NORMATIVA OSP. ACQUI II LOTTO  (TN.14) Importo non Finananziato</t>
  </si>
  <si>
    <t>CREDITO RESIDUO AL 31.12.2012</t>
  </si>
  <si>
    <t>RIEPILOGO crediti al 31.12.2012 CONTRIBUTI CONTO CAPITALE (finanziamenti per investimenti)</t>
  </si>
  <si>
    <t>INCASSI NEL 2012</t>
  </si>
  <si>
    <t>AMPLIAMENTO OSPEDALE Novi   (9BF)Importo non Finanziato</t>
  </si>
  <si>
    <t>Art.20 L.67/88  II° fase …Intervento ristrut.DEA po Santo Spirito Casale (52A) Importo non finanziato</t>
  </si>
  <si>
    <t xml:space="preserve">ASSEGNAZIONI 2012 </t>
  </si>
  <si>
    <t>Det. 933 Dir.DB2000 del 25/11/2010</t>
  </si>
  <si>
    <t>Attuazione obiet.Legge 21.10.05 n. 219 … Erogazione straord.alle ASL Reg.fondi per la sicurezza e qualità nella raccolta di sangue ad uso trasfusionale…..(7MR)</t>
  </si>
  <si>
    <t>Det. 778 Dir.DB2000.9 del 12/11/2012</t>
  </si>
  <si>
    <t xml:space="preserve">Incasso </t>
  </si>
  <si>
    <t>Contrib.per aqcquisto dispositivo tecnonlogicamente  avanzato paziente SLA  (7LF)</t>
  </si>
  <si>
    <t>totale assegnazioni 2012 e precedenti</t>
  </si>
  <si>
    <t>Det. 382 Dir.DB2015 del 17/25/2012</t>
  </si>
  <si>
    <t xml:space="preserve">Finanziamento in c/capitale con fondi regionali per l'acquisizione di cespiti di minore entità non riocompresi nei programmi di investimento. (7HW) </t>
  </si>
  <si>
    <t>DET.133/30.3-5.7.04</t>
  </si>
  <si>
    <t>INCASSI NEL 2013</t>
  </si>
  <si>
    <t>importo incassato nel 2013</t>
  </si>
  <si>
    <t>importi incassati prima del 2013</t>
  </si>
  <si>
    <t>CREDITO RESIDUO AL 31.12.2013</t>
  </si>
  <si>
    <t>RIEPILOGO crediti al 31.12.2013 CONTRIBUTI CONTO CAPITALE (finanziamenti per investimenti)</t>
  </si>
  <si>
    <t>Importo non finanziatoSTRUT. ATT. LIBERO PROF  OSP. (9CF+9DD)</t>
  </si>
  <si>
    <t>Quota non finanziata RINNOVO TECNOLOGICO   (9DA)</t>
  </si>
  <si>
    <t>Quota non finanziata NUOVO REPARTO RADIOLOGIA (72L)</t>
  </si>
  <si>
    <t>Quota non finanziata Climatizzazione casa di riposo Pontecurone  (72G)</t>
  </si>
  <si>
    <t>Quota non finanziata Climatizzazione casa di riposo Solero   (72G)</t>
  </si>
  <si>
    <t>Quota non finanziata Climatizzazione casa di riposo Castelnuovo  (72G)</t>
  </si>
  <si>
    <t>Quota non finanziata Art.20 L.67/88  II° fase …realiz.distretto sanit.Moncalvo Casale (52D)</t>
  </si>
  <si>
    <t>Quota non finanziata Art.20 L.67/88  II° fase …Rist.e sicurezza Sauber Casale (52E)</t>
  </si>
  <si>
    <t>Quota non finanziata DGR  100-10266 del 1.8.2003 Assegnazione fondi investim. Ortopedia e Traumat.  Casale (52Q)</t>
  </si>
  <si>
    <t xml:space="preserve">Quota non finanziata DGR 86-6713 del 3.8.2007 Approvazione elenco Urgenze 2007 attrezzature sanit. (Casale) (TEC.C3)  </t>
  </si>
  <si>
    <t>DGR 9-12317 del 12.10.2010 Assistenza protesica:impianti cocleari….. Assegnazione e liq. alle AA.SS.LL. relativa all'anno 2011(7TA AZ.6)</t>
  </si>
  <si>
    <t>DGR 9-12317 del 12.10.2010 Assistenza protesica:impianti cocleari….. Assegnazione e liq. alle AA.SS.LL. relativa all'anno 2011(7TA AZ.6)(7LH)</t>
  </si>
  <si>
    <t>DGR 9-12317 del 12.10.2010 Assistenza protesica:impianti cocleari….. Assegnazione e liq. alle AA.SS.LL. relativa all'anno 2011 (7TA AZ.6) (7LH)</t>
  </si>
  <si>
    <t xml:space="preserve">ASSEGNAZIONI 2013  </t>
  </si>
  <si>
    <t>DCR250-32638 del 22.10.2013</t>
  </si>
  <si>
    <t>Prog.per la realizzazione delle strutture sanitarie extra osped.per il superamento degli ospedali psichiatrici giudiziari  (72T)</t>
  </si>
  <si>
    <t>Det.922/DB2000.9 del 15.11.2013</t>
  </si>
  <si>
    <t>Contrib.per aqcquisto dispositivo tecnonlogicamente  avanzato paziente R.M.G.  (7LF)</t>
  </si>
  <si>
    <t>Incasso</t>
  </si>
  <si>
    <t>Assistenza protesica:impianti cocleari….. Assegnazione e liq. alle AA.SS.LL. relativa SALDO  2010 (7TA AZ.6) (7LH)</t>
  </si>
  <si>
    <t>totale assegnazioni 2013 e precedenti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</si>
</sst>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#,##0.00_ ;\-#,##0.00\ "/>
  </numFmts>
  <fonts count="2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43" fontId="0" fillId="0" borderId="0" xfId="17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43" fontId="0" fillId="0" borderId="0" xfId="17" applyFont="1" applyAlignment="1">
      <alignment/>
    </xf>
    <xf numFmtId="43" fontId="0" fillId="0" borderId="0" xfId="17" applyAlignment="1">
      <alignment/>
    </xf>
    <xf numFmtId="43" fontId="0" fillId="0" borderId="0" xfId="17" applyFill="1" applyAlignment="1">
      <alignment/>
    </xf>
    <xf numFmtId="43" fontId="2" fillId="0" borderId="0" xfId="17" applyFont="1" applyFill="1" applyAlignment="1">
      <alignment/>
    </xf>
    <xf numFmtId="43" fontId="0" fillId="0" borderId="0" xfId="17" applyFont="1" applyAlignment="1">
      <alignment/>
    </xf>
    <xf numFmtId="0" fontId="0" fillId="0" borderId="0" xfId="0" applyAlignment="1">
      <alignment wrapText="1"/>
    </xf>
    <xf numFmtId="43" fontId="0" fillId="0" borderId="0" xfId="17" applyFont="1" applyAlignment="1">
      <alignment wrapText="1"/>
    </xf>
    <xf numFmtId="43" fontId="0" fillId="0" borderId="0" xfId="17" applyFont="1" applyAlignment="1">
      <alignment wrapText="1"/>
    </xf>
    <xf numFmtId="170" fontId="0" fillId="0" borderId="0" xfId="18" applyNumberFormat="1" applyAlignment="1">
      <alignment/>
    </xf>
    <xf numFmtId="170" fontId="1" fillId="2" borderId="1" xfId="1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0" fontId="7" fillId="0" borderId="0" xfId="18" applyNumberFormat="1" applyFont="1" applyAlignment="1">
      <alignment/>
    </xf>
    <xf numFmtId="170" fontId="2" fillId="0" borderId="0" xfId="18" applyNumberFormat="1" applyFont="1" applyAlignment="1">
      <alignment/>
    </xf>
    <xf numFmtId="170" fontId="1" fillId="3" borderId="1" xfId="1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0" fontId="2" fillId="0" borderId="1" xfId="18" applyNumberFormat="1" applyFont="1" applyBorder="1" applyAlignment="1">
      <alignment/>
    </xf>
    <xf numFmtId="170" fontId="1" fillId="4" borderId="1" xfId="18" applyNumberFormat="1" applyFont="1" applyFill="1" applyBorder="1" applyAlignment="1">
      <alignment horizontal="center" vertical="center" wrapText="1"/>
    </xf>
    <xf numFmtId="170" fontId="2" fillId="0" borderId="5" xfId="18" applyNumberFormat="1" applyFont="1" applyBorder="1" applyAlignment="1">
      <alignment/>
    </xf>
    <xf numFmtId="170" fontId="2" fillId="0" borderId="0" xfId="18" applyNumberFormat="1" applyFont="1" applyFill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18" applyNumberFormat="1" applyFont="1" applyFill="1" applyBorder="1" applyAlignment="1">
      <alignment/>
    </xf>
    <xf numFmtId="170" fontId="0" fillId="0" borderId="0" xfId="18" applyNumberFormat="1" applyFill="1" applyAlignment="1">
      <alignment/>
    </xf>
    <xf numFmtId="170" fontId="0" fillId="0" borderId="0" xfId="18" applyNumberFormat="1" applyFont="1" applyAlignment="1">
      <alignment/>
    </xf>
    <xf numFmtId="170" fontId="0" fillId="0" borderId="0" xfId="18" applyNumberFormat="1" applyFont="1" applyFill="1" applyAlignment="1">
      <alignment/>
    </xf>
    <xf numFmtId="170" fontId="2" fillId="0" borderId="4" xfId="18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12" fillId="0" borderId="0" xfId="17" applyFont="1" applyAlignment="1">
      <alignment/>
    </xf>
    <xf numFmtId="43" fontId="12" fillId="0" borderId="0" xfId="17" applyFont="1" applyFill="1" applyAlignment="1">
      <alignment/>
    </xf>
    <xf numFmtId="43" fontId="13" fillId="3" borderId="1" xfId="17" applyFont="1" applyFill="1" applyBorder="1" applyAlignment="1">
      <alignment horizontal="center" vertical="center" wrapText="1"/>
    </xf>
    <xf numFmtId="43" fontId="14" fillId="0" borderId="4" xfId="17" applyFont="1" applyBorder="1" applyAlignment="1">
      <alignment/>
    </xf>
    <xf numFmtId="43" fontId="14" fillId="0" borderId="5" xfId="17" applyFont="1" applyBorder="1" applyAlignment="1">
      <alignment/>
    </xf>
    <xf numFmtId="43" fontId="13" fillId="2" borderId="1" xfId="17" applyFont="1" applyFill="1" applyBorder="1" applyAlignment="1">
      <alignment horizontal="center" vertical="center"/>
    </xf>
    <xf numFmtId="43" fontId="15" fillId="0" borderId="0" xfId="17" applyFont="1" applyFill="1" applyBorder="1" applyAlignment="1">
      <alignment horizontal="center" vertical="center"/>
    </xf>
    <xf numFmtId="43" fontId="14" fillId="0" borderId="1" xfId="17" applyFont="1" applyBorder="1" applyAlignment="1">
      <alignment/>
    </xf>
    <xf numFmtId="43" fontId="13" fillId="4" borderId="1" xfId="17" applyFont="1" applyFill="1" applyBorder="1" applyAlignment="1">
      <alignment horizontal="center" vertical="center" wrapText="1"/>
    </xf>
    <xf numFmtId="43" fontId="14" fillId="0" borderId="0" xfId="17" applyFont="1" applyFill="1" applyAlignment="1">
      <alignment/>
    </xf>
    <xf numFmtId="43" fontId="7" fillId="0" borderId="0" xfId="17" applyFont="1" applyFill="1" applyBorder="1" applyAlignment="1">
      <alignment horizontal="center" vertical="center"/>
    </xf>
    <xf numFmtId="43" fontId="0" fillId="0" borderId="0" xfId="17" applyFont="1" applyFill="1" applyAlignment="1">
      <alignment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43" fontId="13" fillId="3" borderId="0" xfId="17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2" fillId="0" borderId="1" xfId="17" applyFont="1" applyBorder="1" applyAlignment="1">
      <alignment/>
    </xf>
    <xf numFmtId="43" fontId="0" fillId="0" borderId="0" xfId="17" applyFont="1" applyAlignment="1">
      <alignment/>
    </xf>
    <xf numFmtId="43" fontId="16" fillId="0" borderId="0" xfId="17" applyFont="1" applyFill="1" applyAlignment="1">
      <alignment/>
    </xf>
    <xf numFmtId="43" fontId="14" fillId="0" borderId="0" xfId="17" applyFont="1" applyBorder="1" applyAlignment="1">
      <alignment/>
    </xf>
    <xf numFmtId="43" fontId="14" fillId="0" borderId="0" xfId="17" applyFont="1" applyFill="1" applyBorder="1" applyAlignment="1">
      <alignment/>
    </xf>
    <xf numFmtId="43" fontId="14" fillId="0" borderId="8" xfId="17" applyFont="1" applyBorder="1" applyAlignment="1">
      <alignment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3" fontId="0" fillId="0" borderId="0" xfId="0" applyNumberFormat="1" applyFill="1" applyAlignment="1">
      <alignment/>
    </xf>
    <xf numFmtId="0" fontId="9" fillId="0" borderId="0" xfId="0" applyFont="1" applyAlignment="1">
      <alignment horizontal="left" vertical="center" wrapText="1"/>
    </xf>
    <xf numFmtId="43" fontId="17" fillId="0" borderId="0" xfId="17" applyFont="1" applyAlignment="1">
      <alignment wrapText="1"/>
    </xf>
    <xf numFmtId="43" fontId="17" fillId="0" borderId="0" xfId="17" applyFont="1" applyAlignment="1">
      <alignment/>
    </xf>
    <xf numFmtId="43" fontId="18" fillId="0" borderId="0" xfId="17" applyFont="1" applyFill="1" applyAlignment="1">
      <alignment/>
    </xf>
    <xf numFmtId="43" fontId="17" fillId="0" borderId="0" xfId="17" applyFont="1" applyFill="1" applyAlignment="1">
      <alignment/>
    </xf>
    <xf numFmtId="0" fontId="17" fillId="0" borderId="0" xfId="0" applyFont="1" applyFill="1" applyAlignment="1">
      <alignment/>
    </xf>
    <xf numFmtId="170" fontId="0" fillId="0" borderId="0" xfId="0" applyNumberFormat="1" applyAlignment="1">
      <alignment/>
    </xf>
    <xf numFmtId="17" fontId="12" fillId="0" borderId="0" xfId="17" applyNumberFormat="1" applyFont="1" applyFill="1" applyAlignment="1">
      <alignment/>
    </xf>
    <xf numFmtId="43" fontId="12" fillId="0" borderId="0" xfId="17" applyFont="1" applyFill="1" applyAlignment="1">
      <alignment/>
    </xf>
    <xf numFmtId="3" fontId="2" fillId="0" borderId="0" xfId="0" applyNumberFormat="1" applyFont="1" applyBorder="1" applyAlignment="1">
      <alignment/>
    </xf>
    <xf numFmtId="43" fontId="14" fillId="0" borderId="9" xfId="17" applyFont="1" applyBorder="1" applyAlignment="1">
      <alignment/>
    </xf>
    <xf numFmtId="43" fontId="19" fillId="0" borderId="0" xfId="17" applyFont="1" applyFill="1" applyAlignment="1">
      <alignment/>
    </xf>
    <xf numFmtId="43" fontId="15" fillId="0" borderId="0" xfId="17" applyFont="1" applyFill="1" applyBorder="1" applyAlignment="1">
      <alignment horizontal="center" vertical="center" wrapText="1"/>
    </xf>
    <xf numFmtId="43" fontId="12" fillId="0" borderId="0" xfId="17" applyFont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170" fontId="19" fillId="0" borderId="0" xfId="18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0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170" fontId="20" fillId="0" borderId="0" xfId="18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Contributi indistinti 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17" sqref="B17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274</v>
      </c>
      <c r="D3" s="7" t="s">
        <v>2</v>
      </c>
    </row>
    <row r="4" spans="1:4" ht="13.5" thickBot="1">
      <c r="A4" s="8" t="s">
        <v>4</v>
      </c>
      <c r="B4" s="9"/>
      <c r="C4" s="32"/>
      <c r="D4" s="2">
        <f>+'riepil. crediti C_cap. Regio-21'!D4+'riepil. crediti C_cap. Regio-22'!D4+'riepilogo crediti C_cap. Reg.20'!D4+'riepil. cred_cap. Reg ASLAL'!D4</f>
        <v>104598089.95695901</v>
      </c>
    </row>
    <row r="5" spans="1:2" ht="12.75">
      <c r="A5" s="1"/>
      <c r="B5" s="4"/>
    </row>
    <row r="6" spans="1:2" ht="12.75">
      <c r="A6" s="1"/>
      <c r="B6" s="5" t="s">
        <v>249</v>
      </c>
    </row>
    <row r="7" spans="1:6" ht="39" thickBot="1">
      <c r="A7" s="11"/>
      <c r="B7" s="12"/>
      <c r="C7" s="11"/>
      <c r="D7" s="11" t="s">
        <v>250</v>
      </c>
      <c r="E7" s="11" t="s">
        <v>251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+'riepil. crediti C_cap. Regio-21'!D8+'riepil. crediti C_cap. Regio-22'!D8+'riepilogo crediti C_cap. Reg.20'!D8+'riepil. cred_cap. Reg ASLAL'!D8</f>
        <v>4834783.13</v>
      </c>
      <c r="E8" s="16">
        <f>+'riepil. crediti C_cap. Regio-21'!E8+'riepil. crediti C_cap. Regio-22'!E8+'riepilogo crediti C_cap. Reg.20'!E8+'riepil. cred_cap. Reg ASLAL'!E8</f>
        <v>58524421.89</v>
      </c>
      <c r="F8" s="17">
        <f>+E8+D8</f>
        <v>63359205.02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252</v>
      </c>
    </row>
    <row r="11" spans="1:4" ht="13.5" thickBot="1">
      <c r="A11" s="1"/>
      <c r="B11" s="4"/>
      <c r="D11" s="3"/>
    </row>
    <row r="12" spans="1:6" ht="13.5" thickBot="1">
      <c r="A12" s="21" t="s">
        <v>253</v>
      </c>
      <c r="B12" s="22"/>
      <c r="C12" s="25"/>
      <c r="D12" s="17">
        <f>+'riepil. crediti C_cap. Regio-21'!D12+'riepil. crediti C_cap. Regio-22'!D12+'riepilogo crediti C_cap. Reg.20'!D12+'riepil. cred_cap. Reg ASLAL'!D12</f>
        <v>41238882.95</v>
      </c>
      <c r="F12" s="3"/>
    </row>
    <row r="13" spans="1:4" s="25" customFormat="1" ht="12.75">
      <c r="A13" s="23"/>
      <c r="B13" s="24"/>
      <c r="D13" s="124"/>
    </row>
    <row r="14" spans="1:4" s="25" customFormat="1" ht="12.75">
      <c r="A14" s="23"/>
      <c r="B14" s="24"/>
      <c r="D14" s="124"/>
    </row>
    <row r="15" spans="1:4" s="25" customFormat="1" ht="12.75">
      <c r="A15" s="23"/>
      <c r="B15" s="24"/>
      <c r="D15" s="85"/>
    </row>
    <row r="16" spans="1:4" s="25" customFormat="1" ht="12.75">
      <c r="A16" s="23"/>
      <c r="B16" s="24"/>
      <c r="D16" s="26"/>
    </row>
    <row r="17" spans="1:4" s="25" customFormat="1" ht="12.75">
      <c r="A17" s="23"/>
      <c r="B17" s="122"/>
      <c r="D17" s="26"/>
    </row>
    <row r="18" spans="1:5" ht="12.75">
      <c r="A18" s="1"/>
      <c r="B18" s="122"/>
      <c r="C18" s="138"/>
      <c r="D18" s="124"/>
      <c r="E18" s="138"/>
    </row>
    <row r="19" spans="1:5" ht="12.75">
      <c r="A19" s="1"/>
      <c r="B19" s="120"/>
      <c r="C19" s="25"/>
      <c r="D19" s="121"/>
      <c r="E19" s="137"/>
    </row>
    <row r="20" spans="1:5" ht="12.75">
      <c r="A20" s="1"/>
      <c r="B20" s="120"/>
      <c r="D20" s="3"/>
      <c r="E20" s="127"/>
    </row>
    <row r="21" spans="2:5" ht="12.75">
      <c r="B21" s="122"/>
      <c r="C21" s="139"/>
      <c r="D21" s="140"/>
      <c r="E21" s="125"/>
    </row>
    <row r="22" spans="2:5" ht="15">
      <c r="B22" s="141"/>
      <c r="C22" s="142"/>
      <c r="D22" s="143"/>
      <c r="E22" s="144"/>
    </row>
    <row r="23" spans="1:5" s="25" customFormat="1" ht="12.75">
      <c r="A23" s="23"/>
      <c r="B23" s="120"/>
      <c r="D23" s="124"/>
      <c r="E23" s="125"/>
    </row>
    <row r="24" spans="1:5" s="25" customFormat="1" ht="12.75">
      <c r="A24" s="23"/>
      <c r="B24" s="120"/>
      <c r="D24" s="124"/>
      <c r="E24" s="125"/>
    </row>
    <row r="25" spans="1:4" s="25" customFormat="1" ht="12.75">
      <c r="A25" s="23"/>
      <c r="B25" s="122"/>
      <c r="D25" s="127"/>
    </row>
    <row r="26" spans="1:5" ht="12.75">
      <c r="A26" s="1"/>
      <c r="B26" s="120"/>
      <c r="C26" s="25"/>
      <c r="D26" s="121"/>
      <c r="E26" s="137"/>
    </row>
    <row r="27" spans="1:5" ht="12.75">
      <c r="A27" s="1"/>
      <c r="B27" s="120"/>
      <c r="D27" s="3"/>
      <c r="E27" s="127"/>
    </row>
    <row r="28" spans="2:5" ht="12.75">
      <c r="B28" s="120"/>
      <c r="D28" s="2"/>
      <c r="E28" s="125"/>
    </row>
    <row r="29" ht="12.75">
      <c r="E29" s="3"/>
    </row>
    <row r="30" spans="1:2" ht="12.75">
      <c r="A30" s="1"/>
      <c r="B30" s="4"/>
    </row>
  </sheetData>
  <printOptions/>
  <pageMargins left="0.27" right="0.25" top="1" bottom="1" header="0.5" footer="0.5"/>
  <pageSetup horizontalDpi="600" verticalDpi="600" orientation="landscape" paperSize="9" scale="85" r:id="rId1"/>
  <headerFooter alignWithMargins="0">
    <oddHeader>&amp;LCONSUNTIVO 2013
&amp;CRIEPILOGO CONTRIBUTI CONTO CAPITALE  ASL AL&amp;R&amp;"Arial,Grassetto"REGIONE PIEMONTE
ASL AL</oddHeader>
    <oddFooter>&amp;L&amp;"Arial,Grassetto Corsivo"31/10/2014&amp;R&amp;P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C7">
      <selection activeCell="E23" sqref="E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15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12.75">
      <c r="A4" t="s">
        <v>12</v>
      </c>
      <c r="B4" s="36" t="s">
        <v>102</v>
      </c>
      <c r="D4" s="37">
        <v>1000000</v>
      </c>
    </row>
    <row r="5" spans="1:4" ht="12.75">
      <c r="A5" t="s">
        <v>13</v>
      </c>
      <c r="B5" s="36" t="s">
        <v>101</v>
      </c>
      <c r="D5" s="37">
        <v>142025.68</v>
      </c>
    </row>
    <row r="6" spans="1:4" ht="25.5">
      <c r="A6" s="41" t="s">
        <v>14</v>
      </c>
      <c r="B6" s="36" t="s">
        <v>103</v>
      </c>
      <c r="D6" s="37">
        <v>1266752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f>SUM(D4:D7)</f>
        <v>2408777.6799999997</v>
      </c>
    </row>
    <row r="9" spans="1:2" ht="12.75">
      <c r="A9" s="1"/>
      <c r="B9" s="4"/>
    </row>
    <row r="10" spans="1:2" ht="12.75">
      <c r="A10" s="1"/>
      <c r="B10" s="5" t="s">
        <v>249</v>
      </c>
    </row>
    <row r="11" spans="1:6" ht="51">
      <c r="A11" s="11" t="s">
        <v>0</v>
      </c>
      <c r="B11" s="12" t="s">
        <v>1</v>
      </c>
      <c r="C11" s="11"/>
      <c r="D11" s="11" t="s">
        <v>250</v>
      </c>
      <c r="E11" s="11" t="s">
        <v>251</v>
      </c>
      <c r="F11" s="11" t="s">
        <v>3</v>
      </c>
    </row>
    <row r="12" spans="1:6" s="25" customFormat="1" ht="11.25" customHeight="1">
      <c r="A12" t="s">
        <v>12</v>
      </c>
      <c r="B12" s="36" t="s">
        <v>102</v>
      </c>
      <c r="C12" s="29"/>
      <c r="D12" s="3">
        <v>0</v>
      </c>
      <c r="E12" s="3">
        <v>756856</v>
      </c>
      <c r="F12" s="2">
        <f>+D12+E12</f>
        <v>756856</v>
      </c>
    </row>
    <row r="13" spans="1:6" s="25" customFormat="1" ht="12.75">
      <c r="A13" t="s">
        <v>13</v>
      </c>
      <c r="B13" s="36" t="s">
        <v>101</v>
      </c>
      <c r="C13" s="29"/>
      <c r="D13" s="3">
        <v>0</v>
      </c>
      <c r="E13" s="3">
        <v>111041</v>
      </c>
      <c r="F13" s="2">
        <f>+D13+E13</f>
        <v>111041</v>
      </c>
    </row>
    <row r="14" spans="1:6" ht="12.75">
      <c r="A14" t="s">
        <v>14</v>
      </c>
      <c r="B14" s="36" t="s">
        <v>103</v>
      </c>
      <c r="D14" s="3">
        <v>0</v>
      </c>
      <c r="E14" s="3">
        <v>207773</v>
      </c>
      <c r="F14" s="2">
        <f>D14+E14</f>
        <v>207773</v>
      </c>
    </row>
    <row r="15" spans="1:6" ht="13.5" thickBot="1">
      <c r="A15" s="1"/>
      <c r="B15" s="4"/>
      <c r="D15" s="3">
        <v>0</v>
      </c>
      <c r="E15" s="3">
        <v>0</v>
      </c>
      <c r="F15" s="2">
        <f>D15+E15</f>
        <v>0</v>
      </c>
    </row>
    <row r="16" spans="1:6" ht="18" customHeight="1" thickBot="1">
      <c r="A16" s="13" t="s">
        <v>5</v>
      </c>
      <c r="B16" s="14"/>
      <c r="C16" s="31"/>
      <c r="D16" s="15">
        <f>SUM(D12:D15)</f>
        <v>0</v>
      </c>
      <c r="E16" s="16">
        <f>SUM(E12:E15)</f>
        <v>1075670</v>
      </c>
      <c r="F16" s="17">
        <f>SUM(F12:F15)</f>
        <v>1075670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252</v>
      </c>
    </row>
    <row r="19" spans="1:4" ht="51">
      <c r="A19" s="18" t="s">
        <v>0</v>
      </c>
      <c r="B19" s="19" t="s">
        <v>252</v>
      </c>
      <c r="C19" s="20"/>
      <c r="D19" s="20" t="s">
        <v>2</v>
      </c>
    </row>
    <row r="20" spans="1:4" s="25" customFormat="1" ht="12.75">
      <c r="A20" t="s">
        <v>12</v>
      </c>
      <c r="B20" s="36" t="s">
        <v>102</v>
      </c>
      <c r="C20" s="29"/>
      <c r="D20" s="3">
        <f>+D4-F12</f>
        <v>243144</v>
      </c>
    </row>
    <row r="21" spans="1:4" s="25" customFormat="1" ht="12.75">
      <c r="A21" t="s">
        <v>13</v>
      </c>
      <c r="B21" s="36" t="s">
        <v>101</v>
      </c>
      <c r="C21" s="29"/>
      <c r="D21" s="3">
        <v>30984.42</v>
      </c>
    </row>
    <row r="22" spans="1:4" ht="13.5" thickBot="1">
      <c r="A22" t="s">
        <v>14</v>
      </c>
      <c r="B22" s="36" t="s">
        <v>103</v>
      </c>
      <c r="D22" s="3">
        <f>D6-F14</f>
        <v>1058979</v>
      </c>
    </row>
    <row r="23" spans="1:6" ht="13.5" thickBot="1">
      <c r="A23" s="21" t="s">
        <v>253</v>
      </c>
      <c r="B23" s="22"/>
      <c r="C23" s="25"/>
      <c r="D23" s="17">
        <f>SUM(D20:D22)</f>
        <v>1333107.42</v>
      </c>
      <c r="E23" s="3"/>
      <c r="F23" s="3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0.74" bottom="0.6" header="0.34" footer="0.33"/>
  <pageSetup horizontalDpi="600" verticalDpi="600" orientation="landscape" paperSize="9" scale="85" r:id="rId1"/>
  <headerFooter alignWithMargins="0">
    <oddHeader>&amp;LCONSUNTIVO 2013&amp;CCONTRIBUTI CONTO CAPITALE EX ASL 20_ANNO 2006&amp;R&amp;"Arial,Grassetto Corsivo"REGIONE PIEMONTE
ASL AL</oddHeader>
    <oddFooter>&amp;L&amp;"Arial,Grassetto"31/10/2014&amp;R&amp;P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C1">
      <selection activeCell="E23" sqref="E23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12.75">
      <c r="A4" t="s">
        <v>248</v>
      </c>
      <c r="B4" s="35" t="s">
        <v>177</v>
      </c>
      <c r="C4"/>
      <c r="D4" s="3">
        <v>3500</v>
      </c>
    </row>
    <row r="5" spans="1:4" s="25" customFormat="1" ht="12.75">
      <c r="A5" t="s">
        <v>248</v>
      </c>
      <c r="B5" s="35" t="s">
        <v>257</v>
      </c>
      <c r="C5"/>
      <c r="D5" s="129">
        <v>-633.7</v>
      </c>
    </row>
    <row r="6" spans="1:4" ht="12.75">
      <c r="A6" t="s">
        <v>248</v>
      </c>
      <c r="B6" s="35" t="s">
        <v>178</v>
      </c>
      <c r="D6" s="3">
        <v>3500</v>
      </c>
    </row>
    <row r="7" spans="1:4" ht="12.75">
      <c r="A7" t="s">
        <v>248</v>
      </c>
      <c r="B7" s="35" t="s">
        <v>259</v>
      </c>
      <c r="D7" s="129">
        <v>-2066.85</v>
      </c>
    </row>
    <row r="8" spans="1:4" ht="12.75">
      <c r="A8" t="s">
        <v>248</v>
      </c>
      <c r="B8" s="35" t="s">
        <v>179</v>
      </c>
      <c r="D8" s="3">
        <v>3000</v>
      </c>
    </row>
    <row r="9" spans="1:4" ht="13.5" thickBot="1">
      <c r="A9" t="s">
        <v>248</v>
      </c>
      <c r="B9" s="35" t="s">
        <v>258</v>
      </c>
      <c r="D9" s="129">
        <v>-1566.85</v>
      </c>
    </row>
    <row r="10" spans="1:4" ht="13.5" thickBot="1">
      <c r="A10" s="8" t="s">
        <v>4</v>
      </c>
      <c r="B10" s="9"/>
      <c r="C10" s="10"/>
      <c r="D10" s="130">
        <f>SUM(D4:D9)</f>
        <v>5732.6</v>
      </c>
    </row>
    <row r="11" spans="1:2" ht="12.75">
      <c r="A11" s="1"/>
      <c r="B11" s="4"/>
    </row>
    <row r="12" spans="1:2" ht="12.75">
      <c r="A12" s="1"/>
      <c r="B12" s="5" t="s">
        <v>249</v>
      </c>
    </row>
    <row r="13" spans="1:6" ht="51">
      <c r="A13" s="11" t="s">
        <v>0</v>
      </c>
      <c r="B13" s="12" t="s">
        <v>1</v>
      </c>
      <c r="C13" s="11"/>
      <c r="D13" s="11" t="s">
        <v>250</v>
      </c>
      <c r="E13" s="11" t="s">
        <v>251</v>
      </c>
      <c r="F13" s="11" t="s">
        <v>3</v>
      </c>
    </row>
    <row r="14" spans="1:6" s="25" customFormat="1" ht="11.25" customHeight="1">
      <c r="A14" t="s">
        <v>248</v>
      </c>
      <c r="B14" s="35" t="s">
        <v>177</v>
      </c>
      <c r="C14" s="29"/>
      <c r="D14" s="3"/>
      <c r="E14" s="3">
        <v>2866.3</v>
      </c>
      <c r="F14" s="2">
        <f>+D14+E14</f>
        <v>2866.3</v>
      </c>
    </row>
    <row r="15" spans="1:6" s="25" customFormat="1" ht="12.75">
      <c r="A15" t="s">
        <v>248</v>
      </c>
      <c r="B15" s="35" t="s">
        <v>178</v>
      </c>
      <c r="C15" s="29"/>
      <c r="D15" s="3"/>
      <c r="E15" s="3">
        <v>1433</v>
      </c>
      <c r="F15" s="2">
        <f>+D15+E15</f>
        <v>1433</v>
      </c>
    </row>
    <row r="16" spans="1:6" ht="12.75">
      <c r="A16" t="s">
        <v>248</v>
      </c>
      <c r="B16" s="35" t="s">
        <v>179</v>
      </c>
      <c r="D16" s="3"/>
      <c r="E16" s="3">
        <v>1433</v>
      </c>
      <c r="F16" s="2">
        <f>+D16+E16</f>
        <v>1433</v>
      </c>
    </row>
    <row r="17" spans="1:6" ht="13.5" thickBot="1">
      <c r="A17" s="1"/>
      <c r="B17" s="4"/>
      <c r="D17" s="3"/>
      <c r="E17" s="3">
        <v>0</v>
      </c>
      <c r="F17" s="2">
        <f>+D17+E17</f>
        <v>0</v>
      </c>
    </row>
    <row r="18" spans="1:6" ht="18" customHeight="1" thickBot="1">
      <c r="A18" s="13" t="s">
        <v>5</v>
      </c>
      <c r="B18" s="14"/>
      <c r="C18" s="31"/>
      <c r="D18" s="17">
        <f>SUM(D14:D17)</f>
        <v>0</v>
      </c>
      <c r="E18" s="17">
        <f>SUM(E14:E17)</f>
        <v>5732.3</v>
      </c>
      <c r="F18" s="17">
        <f>SUM(F14:F17)</f>
        <v>5732.3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252</v>
      </c>
    </row>
    <row r="21" spans="1:4" ht="51">
      <c r="A21" s="18" t="s">
        <v>0</v>
      </c>
      <c r="B21" s="19" t="s">
        <v>252</v>
      </c>
      <c r="C21" s="20"/>
      <c r="D21" s="20" t="s">
        <v>2</v>
      </c>
    </row>
    <row r="22" spans="1:4" ht="13.5" thickBot="1">
      <c r="A22" s="1"/>
      <c r="B22" s="4"/>
      <c r="D22" s="3">
        <v>0</v>
      </c>
    </row>
    <row r="23" spans="1:4" ht="13.5" thickBot="1">
      <c r="A23" s="21" t="s">
        <v>253</v>
      </c>
      <c r="B23" s="22"/>
      <c r="C23" s="25"/>
      <c r="D23" s="17">
        <f>SUM(D22:D22)</f>
        <v>0</v>
      </c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0.57" bottom="0.8" header="0.26" footer="0.33"/>
  <pageSetup horizontalDpi="600" verticalDpi="600" orientation="landscape" paperSize="9" scale="85" r:id="rId1"/>
  <headerFooter alignWithMargins="0">
    <oddHeader>&amp;LCONSUNTIVO 2013&amp;CCONTRIBUTI CONTO CAPITALE EX ASL 20_ANNO 2005&amp;R&amp;"Arial,Grassetto Corsivo"REGIONE PIEMONTE
ASL AL</oddHeader>
    <oddFooter>&amp;L&amp;"Arial,Grassetto"31/10/2014&amp;R&amp;P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C6">
      <selection activeCell="E24" sqref="E2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17</v>
      </c>
    </row>
    <row r="3" spans="1:4" ht="51">
      <c r="A3" s="6" t="s">
        <v>0</v>
      </c>
      <c r="B3" s="7" t="s">
        <v>1</v>
      </c>
      <c r="C3" s="6">
        <v>2004</v>
      </c>
      <c r="D3" s="7" t="s">
        <v>2</v>
      </c>
    </row>
    <row r="4" spans="1:4" s="25" customFormat="1" ht="12.75">
      <c r="A4" t="s">
        <v>11</v>
      </c>
      <c r="B4" s="30" t="s">
        <v>176</v>
      </c>
      <c r="C4"/>
      <c r="D4" s="3">
        <v>785014.46</v>
      </c>
    </row>
    <row r="5" spans="1:4" ht="12.75">
      <c r="A5" s="1"/>
      <c r="B5" s="4"/>
      <c r="D5" s="3">
        <v>0</v>
      </c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v>785014.46</v>
      </c>
    </row>
    <row r="9" spans="1:2" ht="12.75">
      <c r="A9" s="1"/>
      <c r="B9" s="4"/>
    </row>
    <row r="10" spans="1:2" ht="12.75">
      <c r="A10" s="1"/>
      <c r="B10" s="5" t="s">
        <v>249</v>
      </c>
    </row>
    <row r="11" spans="1:6" ht="51">
      <c r="A11" s="11" t="s">
        <v>0</v>
      </c>
      <c r="B11" s="12" t="s">
        <v>1</v>
      </c>
      <c r="C11" s="11"/>
      <c r="D11" s="11" t="s">
        <v>250</v>
      </c>
      <c r="E11" s="11" t="s">
        <v>251</v>
      </c>
      <c r="F11" s="11" t="s">
        <v>3</v>
      </c>
    </row>
    <row r="12" spans="1:6" s="25" customFormat="1" ht="11.25" customHeight="1">
      <c r="A12" t="s">
        <v>11</v>
      </c>
      <c r="B12" s="30" t="s">
        <v>176</v>
      </c>
      <c r="C12" s="29"/>
      <c r="D12" s="33">
        <v>0</v>
      </c>
      <c r="E12" s="33">
        <v>100000</v>
      </c>
      <c r="F12" s="2">
        <v>100000</v>
      </c>
    </row>
    <row r="13" spans="1:6" s="25" customFormat="1" ht="12.75">
      <c r="A13" s="29"/>
      <c r="B13" s="30"/>
      <c r="C13" s="29"/>
      <c r="D13" s="3">
        <v>0</v>
      </c>
      <c r="E13" s="3">
        <v>0</v>
      </c>
      <c r="F13" s="2">
        <v>0</v>
      </c>
    </row>
    <row r="14" spans="1:6" ht="12.75">
      <c r="A14" s="1"/>
      <c r="B14" s="4"/>
      <c r="D14" s="3">
        <v>0</v>
      </c>
      <c r="E14" s="3">
        <v>0</v>
      </c>
      <c r="F14" s="2"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8" customHeight="1" thickBot="1">
      <c r="A16" s="13" t="s">
        <v>5</v>
      </c>
      <c r="B16" s="14"/>
      <c r="C16" s="31"/>
      <c r="D16" s="15">
        <v>0</v>
      </c>
      <c r="E16" s="15">
        <v>100000</v>
      </c>
      <c r="F16" s="15">
        <v>100000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252</v>
      </c>
    </row>
    <row r="19" spans="1:4" ht="51">
      <c r="A19" s="18" t="s">
        <v>0</v>
      </c>
      <c r="B19" s="19" t="s">
        <v>252</v>
      </c>
      <c r="C19" s="20"/>
      <c r="D19" s="20" t="s">
        <v>2</v>
      </c>
    </row>
    <row r="20" spans="1:4" s="25" customFormat="1" ht="12.75">
      <c r="A20" t="s">
        <v>11</v>
      </c>
      <c r="B20" s="30" t="s">
        <v>176</v>
      </c>
      <c r="C20" s="29"/>
      <c r="D20" s="3">
        <v>685014.46</v>
      </c>
    </row>
    <row r="21" spans="1:4" s="25" customFormat="1" ht="12.75">
      <c r="A21" s="27"/>
      <c r="B21" s="28"/>
      <c r="C21" s="29"/>
      <c r="D21" s="3">
        <v>0</v>
      </c>
    </row>
    <row r="22" spans="1:4" ht="12.75">
      <c r="A22" s="1"/>
      <c r="B22" s="4"/>
      <c r="D22" s="3">
        <v>0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253</v>
      </c>
      <c r="B24" s="22"/>
      <c r="C24" s="25"/>
      <c r="D24" s="17">
        <v>685014.46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34" footer="0.5"/>
  <pageSetup horizontalDpi="600" verticalDpi="600" orientation="landscape" paperSize="9" scale="85" r:id="rId1"/>
  <headerFooter alignWithMargins="0">
    <oddHeader>&amp;LCONSUNTIVO 2013&amp;CCONTRIBUTI CONTO CAPITALE EX ASL 20_ANNO 2004&amp;R&amp;"Arial,Grassetto Corsivo"REGIONE PIEMONTE
ASL AL</oddHeader>
    <oddFooter>&amp;L&amp;"Arial,Grassetto"31/10/2014&amp;R&amp;P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C5">
      <selection activeCell="E23" sqref="E23"/>
    </sheetView>
  </sheetViews>
  <sheetFormatPr defaultColWidth="9.140625" defaultRowHeight="12.75"/>
  <cols>
    <col min="1" max="1" width="17.71093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23</v>
      </c>
    </row>
    <row r="3" spans="1:4" ht="51">
      <c r="A3" s="6" t="s">
        <v>0</v>
      </c>
      <c r="B3" s="7" t="s">
        <v>1</v>
      </c>
      <c r="C3" s="6">
        <v>2002</v>
      </c>
      <c r="D3" s="7" t="s">
        <v>2</v>
      </c>
    </row>
    <row r="4" spans="1:4" s="25" customFormat="1" ht="12.75">
      <c r="A4" t="s">
        <v>10</v>
      </c>
      <c r="B4" s="4" t="s">
        <v>172</v>
      </c>
      <c r="C4"/>
      <c r="D4" s="3">
        <v>3098741.39</v>
      </c>
    </row>
    <row r="5" spans="1:4" ht="12.75">
      <c r="A5" t="s">
        <v>10</v>
      </c>
      <c r="B5" s="4" t="s">
        <v>171</v>
      </c>
      <c r="D5" s="3">
        <v>10329137.98</v>
      </c>
    </row>
    <row r="6" spans="1:6" ht="12.75">
      <c r="A6" t="s">
        <v>10</v>
      </c>
      <c r="B6" s="4" t="s">
        <v>173</v>
      </c>
      <c r="D6" s="3">
        <v>1807599.15</v>
      </c>
      <c r="E6" s="3"/>
      <c r="F6" s="3"/>
    </row>
    <row r="7" spans="1:4" ht="13.5" thickBot="1">
      <c r="A7" t="s">
        <v>10</v>
      </c>
      <c r="B7" s="4" t="s">
        <v>174</v>
      </c>
      <c r="D7" s="3">
        <v>4957986.23</v>
      </c>
    </row>
    <row r="8" spans="1:4" ht="13.5" thickBot="1">
      <c r="A8" s="8" t="s">
        <v>4</v>
      </c>
      <c r="B8" s="9"/>
      <c r="C8" s="10"/>
      <c r="D8" s="2">
        <f>SUM(D4:D7)</f>
        <v>20193464.75</v>
      </c>
    </row>
    <row r="9" spans="1:2" ht="12.75">
      <c r="A9" s="1"/>
      <c r="B9" s="4"/>
    </row>
    <row r="10" spans="1:2" ht="12.75">
      <c r="A10" s="1"/>
      <c r="B10" s="5" t="s">
        <v>249</v>
      </c>
    </row>
    <row r="11" spans="1:6" ht="51">
      <c r="A11" s="11" t="s">
        <v>0</v>
      </c>
      <c r="B11" s="12" t="s">
        <v>1</v>
      </c>
      <c r="C11" s="11"/>
      <c r="D11" s="11" t="s">
        <v>250</v>
      </c>
      <c r="E11" s="11" t="s">
        <v>251</v>
      </c>
      <c r="F11" s="11" t="s">
        <v>3</v>
      </c>
    </row>
    <row r="12" spans="1:7" s="25" customFormat="1" ht="11.25" customHeight="1">
      <c r="A12" t="s">
        <v>10</v>
      </c>
      <c r="B12" s="4" t="s">
        <v>172</v>
      </c>
      <c r="C12" s="29"/>
      <c r="D12" s="91"/>
      <c r="E12" s="92">
        <v>2473481</v>
      </c>
      <c r="F12" s="92">
        <f>+D12+E12</f>
        <v>2473481</v>
      </c>
      <c r="G12" s="3"/>
    </row>
    <row r="13" spans="1:6" s="25" customFormat="1" ht="12.75">
      <c r="A13" t="s">
        <v>10</v>
      </c>
      <c r="B13" s="4" t="s">
        <v>171</v>
      </c>
      <c r="C13" s="29"/>
      <c r="D13" s="91">
        <v>970406.8</v>
      </c>
      <c r="E13" s="92">
        <v>8202553</v>
      </c>
      <c r="F13" s="92">
        <f>+D13+E13</f>
        <v>9172959.8</v>
      </c>
    </row>
    <row r="14" spans="1:6" ht="12.75">
      <c r="A14" t="s">
        <v>10</v>
      </c>
      <c r="B14" s="4" t="s">
        <v>175</v>
      </c>
      <c r="D14" s="91"/>
      <c r="E14" s="92">
        <v>1521858</v>
      </c>
      <c r="F14" s="3">
        <f>+D14+E14</f>
        <v>1521858</v>
      </c>
    </row>
    <row r="15" spans="1:7" ht="13.5" thickBot="1">
      <c r="A15" t="s">
        <v>10</v>
      </c>
      <c r="B15" s="4" t="s">
        <v>174</v>
      </c>
      <c r="D15" s="91"/>
      <c r="E15" s="92">
        <v>4957986</v>
      </c>
      <c r="F15" s="92">
        <f>+D15+E15</f>
        <v>4957986</v>
      </c>
      <c r="G15" s="3"/>
    </row>
    <row r="16" spans="1:7" ht="18" customHeight="1" thickBot="1">
      <c r="A16" s="13" t="s">
        <v>5</v>
      </c>
      <c r="B16" s="14"/>
      <c r="C16" s="31"/>
      <c r="D16" s="15">
        <f>SUM(D12:D15)</f>
        <v>970406.8</v>
      </c>
      <c r="E16" s="15">
        <f>SUM(E12:E15)</f>
        <v>17155878</v>
      </c>
      <c r="F16" s="15">
        <f>SUM(F12:F15)</f>
        <v>18126284.8</v>
      </c>
      <c r="G16" s="111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252</v>
      </c>
      <c r="F18" s="34"/>
    </row>
    <row r="19" spans="1:6" ht="51">
      <c r="A19" s="18" t="s">
        <v>0</v>
      </c>
      <c r="B19" s="19" t="s">
        <v>252</v>
      </c>
      <c r="C19" s="20"/>
      <c r="D19" s="20" t="s">
        <v>2</v>
      </c>
      <c r="F19" s="3"/>
    </row>
    <row r="20" spans="1:6" s="25" customFormat="1" ht="12.75">
      <c r="A20" t="s">
        <v>10</v>
      </c>
      <c r="B20" s="4" t="s">
        <v>172</v>
      </c>
      <c r="C20" s="29"/>
      <c r="D20" s="3">
        <v>625260.06</v>
      </c>
      <c r="F20" s="38"/>
    </row>
    <row r="21" spans="1:6" s="25" customFormat="1" ht="12.75">
      <c r="A21" t="s">
        <v>10</v>
      </c>
      <c r="B21" s="4" t="s">
        <v>171</v>
      </c>
      <c r="C21" s="29"/>
      <c r="D21" s="3">
        <f>+D5-F13</f>
        <v>1156178.1799999997</v>
      </c>
      <c r="F21" s="38"/>
    </row>
    <row r="22" spans="1:7" ht="13.5" thickBot="1">
      <c r="A22" t="s">
        <v>10</v>
      </c>
      <c r="B22" s="4" t="s">
        <v>173</v>
      </c>
      <c r="D22" s="3">
        <v>285740.91</v>
      </c>
      <c r="G22" s="37"/>
    </row>
    <row r="23" spans="1:6" ht="13.5" thickBot="1">
      <c r="A23" s="21" t="s">
        <v>253</v>
      </c>
      <c r="B23" s="22"/>
      <c r="C23" s="25"/>
      <c r="D23" s="17">
        <f>SUM(D20:D22)</f>
        <v>2067179.1499999997</v>
      </c>
      <c r="F23" s="37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85"/>
    </row>
    <row r="26" spans="1:4" s="25" customFormat="1" ht="12.75">
      <c r="A26" s="23"/>
      <c r="B26" s="24"/>
      <c r="D26" s="39"/>
    </row>
    <row r="27" spans="1:4" s="25" customFormat="1" ht="12.75">
      <c r="A27" s="23"/>
      <c r="B27" s="24"/>
      <c r="D27" s="39"/>
    </row>
    <row r="28" spans="1:4" s="25" customFormat="1" ht="12.75">
      <c r="A28" s="23"/>
      <c r="B28" s="24"/>
      <c r="D28" s="39"/>
    </row>
    <row r="29" spans="1:4" s="25" customFormat="1" ht="12.75">
      <c r="A29" s="23"/>
      <c r="B29" s="24"/>
      <c r="D29" s="39"/>
    </row>
    <row r="30" spans="1:4" s="25" customFormat="1" ht="12.75">
      <c r="A30" s="23"/>
      <c r="B30" s="24"/>
      <c r="D30" s="39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&amp;CCONTRIBUTI CONTO CAPITALE EX ASL 20_ANNO 2002&amp;R&amp;"Arial,Grassetto Corsivo"REGIONE PIEMONTE
ASL AL</oddHeader>
    <oddFooter>&amp;L&amp;"Arial,Grassetto"31/10/2014&amp;R&amp;P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B8">
      <selection activeCell="E25" sqref="E2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0.7109375" style="0" customWidth="1"/>
    <col min="4" max="4" width="12.8515625" style="0" customWidth="1"/>
    <col min="5" max="5" width="11.140625" style="0" customWidth="1"/>
    <col min="6" max="6" width="10.8515625" style="0" customWidth="1"/>
  </cols>
  <sheetData>
    <row r="2" spans="1:2" ht="12.75">
      <c r="A2" s="1"/>
      <c r="B2" s="5" t="s">
        <v>9</v>
      </c>
    </row>
    <row r="3" spans="1:4" ht="51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25.5">
      <c r="A4" s="41" t="s">
        <v>24</v>
      </c>
      <c r="B4" s="4" t="s">
        <v>180</v>
      </c>
      <c r="C4" s="29">
        <v>1997</v>
      </c>
      <c r="D4" s="3">
        <v>2478993.12</v>
      </c>
    </row>
    <row r="5" spans="1:4" ht="25.5">
      <c r="A5" s="41" t="s">
        <v>24</v>
      </c>
      <c r="B5" s="4" t="s">
        <v>181</v>
      </c>
      <c r="C5" s="29">
        <v>1997</v>
      </c>
      <c r="D5" s="3">
        <v>1394433.63</v>
      </c>
    </row>
    <row r="6" spans="1:4" ht="25.5">
      <c r="A6" s="41" t="s">
        <v>25</v>
      </c>
      <c r="B6" s="4" t="s">
        <v>182</v>
      </c>
      <c r="C6" s="29">
        <v>1997</v>
      </c>
      <c r="D6" s="3">
        <v>1536459.27</v>
      </c>
    </row>
    <row r="7" spans="1:4" ht="25.5">
      <c r="A7" s="41" t="s">
        <v>10</v>
      </c>
      <c r="B7" s="4" t="s">
        <v>183</v>
      </c>
      <c r="C7" s="29">
        <v>2001</v>
      </c>
      <c r="D7" s="3">
        <v>1704307.77</v>
      </c>
    </row>
    <row r="8" spans="1:4" ht="26.25" thickBot="1">
      <c r="A8" s="41" t="s">
        <v>10</v>
      </c>
      <c r="B8" s="4" t="s">
        <v>256</v>
      </c>
      <c r="C8" s="29">
        <v>2001</v>
      </c>
      <c r="D8" s="129">
        <v>-8242.61</v>
      </c>
    </row>
    <row r="9" spans="1:4" ht="13.5" thickBot="1">
      <c r="A9" s="8" t="s">
        <v>4</v>
      </c>
      <c r="B9" s="9"/>
      <c r="C9" s="10"/>
      <c r="D9" s="130">
        <f>SUM(D4:D8)</f>
        <v>7105951.179999999</v>
      </c>
    </row>
    <row r="10" spans="1:2" ht="12.75">
      <c r="A10" s="1"/>
      <c r="B10" s="4"/>
    </row>
    <row r="11" spans="1:2" ht="12.75">
      <c r="A11" s="1"/>
      <c r="B11" s="5" t="s">
        <v>249</v>
      </c>
    </row>
    <row r="12" spans="1:6" ht="63.75">
      <c r="A12" s="11" t="s">
        <v>0</v>
      </c>
      <c r="B12" s="12" t="s">
        <v>1</v>
      </c>
      <c r="C12" s="11" t="s">
        <v>6</v>
      </c>
      <c r="D12" s="11" t="s">
        <v>250</v>
      </c>
      <c r="E12" s="11" t="s">
        <v>251</v>
      </c>
      <c r="F12" s="11" t="s">
        <v>3</v>
      </c>
    </row>
    <row r="13" spans="1:6" s="25" customFormat="1" ht="11.25" customHeight="1">
      <c r="A13" t="s">
        <v>24</v>
      </c>
      <c r="B13" s="4" t="s">
        <v>180</v>
      </c>
      <c r="C13" s="29"/>
      <c r="D13" s="3"/>
      <c r="E13" s="3">
        <v>2231093.79</v>
      </c>
      <c r="F13" s="2">
        <f>+E13+D13</f>
        <v>2231093.79</v>
      </c>
    </row>
    <row r="14" spans="1:6" s="25" customFormat="1" ht="12.75">
      <c r="A14" t="s">
        <v>24</v>
      </c>
      <c r="B14" s="4" t="s">
        <v>184</v>
      </c>
      <c r="C14" s="29"/>
      <c r="D14" s="3"/>
      <c r="E14" s="3">
        <v>1254990.27</v>
      </c>
      <c r="F14" s="2">
        <f>+E14+D14</f>
        <v>1254990.27</v>
      </c>
    </row>
    <row r="15" spans="1:6" ht="12.75">
      <c r="A15" t="s">
        <v>25</v>
      </c>
      <c r="B15" s="4" t="s">
        <v>182</v>
      </c>
      <c r="D15" s="3"/>
      <c r="E15" s="3">
        <v>1521585.2</v>
      </c>
      <c r="F15" s="2">
        <f>+E15+D15</f>
        <v>1521585.2</v>
      </c>
    </row>
    <row r="16" spans="1:6" ht="13.5" thickBot="1">
      <c r="A16" t="s">
        <v>10</v>
      </c>
      <c r="B16" s="4" t="s">
        <v>185</v>
      </c>
      <c r="D16" s="3"/>
      <c r="E16" s="3">
        <f>104828+1591236.71</f>
        <v>1696064.71</v>
      </c>
      <c r="F16" s="2">
        <f>+E16+D16</f>
        <v>1696064.71</v>
      </c>
    </row>
    <row r="17" spans="1:7" ht="18" customHeight="1" thickBot="1">
      <c r="A17" s="13" t="s">
        <v>5</v>
      </c>
      <c r="B17" s="14"/>
      <c r="C17" s="31"/>
      <c r="D17" s="15">
        <f>SUM(D13:D16)</f>
        <v>0</v>
      </c>
      <c r="E17" s="15">
        <f>SUM(E13:E16)</f>
        <v>6703733.97</v>
      </c>
      <c r="F17" s="16">
        <f>SUM(F13:F16)</f>
        <v>6703733.97</v>
      </c>
      <c r="G17" s="111"/>
    </row>
    <row r="18" spans="1:6" ht="12.75">
      <c r="A18" s="1"/>
      <c r="B18" s="4"/>
      <c r="D18" s="3"/>
      <c r="E18" s="3"/>
      <c r="F18" s="3"/>
    </row>
    <row r="19" spans="1:6" ht="12.75">
      <c r="A19" s="1"/>
      <c r="B19" s="5" t="s">
        <v>252</v>
      </c>
      <c r="F19" s="34"/>
    </row>
    <row r="20" spans="1:6" ht="51">
      <c r="A20" s="18" t="s">
        <v>0</v>
      </c>
      <c r="B20" s="19" t="s">
        <v>252</v>
      </c>
      <c r="C20" s="20" t="s">
        <v>6</v>
      </c>
      <c r="D20" s="20" t="s">
        <v>2</v>
      </c>
      <c r="F20" s="3"/>
    </row>
    <row r="21" spans="1:4" s="25" customFormat="1" ht="12.75">
      <c r="A21" t="s">
        <v>24</v>
      </c>
      <c r="B21" s="4" t="s">
        <v>180</v>
      </c>
      <c r="C21" s="29">
        <v>1997</v>
      </c>
      <c r="D21" s="3">
        <f>+D4-F13</f>
        <v>247899.33000000007</v>
      </c>
    </row>
    <row r="22" spans="1:4" s="25" customFormat="1" ht="12.75">
      <c r="A22" t="s">
        <v>24</v>
      </c>
      <c r="B22" s="4" t="s">
        <v>186</v>
      </c>
      <c r="C22" s="29">
        <v>1997</v>
      </c>
      <c r="D22" s="3">
        <f>+D5-F14</f>
        <v>139443.35999999987</v>
      </c>
    </row>
    <row r="23" spans="1:6" ht="12.75">
      <c r="A23" t="s">
        <v>25</v>
      </c>
      <c r="B23" s="4" t="s">
        <v>187</v>
      </c>
      <c r="C23" s="29">
        <v>1997</v>
      </c>
      <c r="D23" s="3">
        <f>+D6-F15</f>
        <v>14874.070000000065</v>
      </c>
      <c r="E23" s="25"/>
      <c r="F23" s="25"/>
    </row>
    <row r="24" spans="1:5" ht="13.5" thickBot="1">
      <c r="A24" t="s">
        <v>10</v>
      </c>
      <c r="B24" s="4" t="s">
        <v>188</v>
      </c>
      <c r="C24" s="29">
        <v>2000</v>
      </c>
      <c r="D24" s="3">
        <f>+D7+D8-F16</f>
        <v>0.44999999995343387</v>
      </c>
      <c r="E24" s="70"/>
    </row>
    <row r="25" spans="1:5" ht="13.5" thickBot="1">
      <c r="A25" s="21" t="s">
        <v>253</v>
      </c>
      <c r="B25" s="22"/>
      <c r="C25" s="25"/>
      <c r="D25" s="17">
        <f>SUM(D21:D24)</f>
        <v>402217.20999999996</v>
      </c>
      <c r="E25" s="70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4" s="25" customFormat="1" ht="12.75">
      <c r="A33" s="23"/>
      <c r="B33" s="24"/>
      <c r="D33" s="26"/>
    </row>
    <row r="34" spans="1:2" ht="12.75">
      <c r="A34" s="1"/>
      <c r="B34" s="4"/>
    </row>
    <row r="35" spans="1:2" ht="12.75">
      <c r="A35" s="1"/>
      <c r="B35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  <row r="41" spans="1:2" ht="12.75">
      <c r="A41" s="1"/>
      <c r="B41" s="4"/>
    </row>
  </sheetData>
  <printOptions/>
  <pageMargins left="0.39" right="0.25" top="0.81" bottom="1" header="0.35" footer="0.5"/>
  <pageSetup horizontalDpi="600" verticalDpi="600" orientation="landscape" paperSize="9" scale="85" r:id="rId1"/>
  <headerFooter alignWithMargins="0">
    <oddHeader>&amp;LCONSUNTIVO 2013
&amp;CCONTRIBUTI CONTO CAPITALE EX ASL 20_ANNO 2001 E PREC.&amp;R&amp;"Arial,Grassetto Corsivo"REGIONE PIEMONTE
ASL AL</oddHeader>
    <oddFooter>&amp;L&amp;"Arial,Grassetto"31/10/2014&amp;R&amp;P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C1">
      <selection activeCell="E12" sqref="E12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8</v>
      </c>
    </row>
    <row r="3" spans="1:4" ht="26.25" thickBot="1">
      <c r="A3" s="6"/>
      <c r="B3" s="7"/>
      <c r="C3" s="6" t="s">
        <v>19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cap ass_ 2001eprec-20'!D9+'cont. reg  c_capit asseg2002-20'!D8+'cont. reg  c_capit asseg2004-20'!D8+'cont. reg  c_capit asseg2005-20'!D10+'cont .reg  c_capit asseg2006-20'!D8+'cont. reg  c_capit asseg2007-20'!D6</f>
        <v>31329940.67</v>
      </c>
    </row>
    <row r="5" spans="1:2" ht="12.75">
      <c r="A5" s="1"/>
      <c r="B5" s="4"/>
    </row>
    <row r="6" spans="1:2" ht="12.75">
      <c r="A6" s="1"/>
      <c r="B6" s="5" t="s">
        <v>20</v>
      </c>
    </row>
    <row r="7" spans="1:6" ht="39" thickBot="1">
      <c r="A7" s="11"/>
      <c r="B7" s="12"/>
      <c r="C7" s="11"/>
      <c r="D7" s="11" t="s">
        <v>250</v>
      </c>
      <c r="E7" s="11" t="s">
        <v>251</v>
      </c>
      <c r="F7" s="11" t="s">
        <v>7</v>
      </c>
    </row>
    <row r="8" spans="1:7" ht="18" customHeight="1" thickBot="1">
      <c r="A8" s="13" t="s">
        <v>5</v>
      </c>
      <c r="B8" s="14"/>
      <c r="C8" s="31"/>
      <c r="D8" s="15">
        <f>+'cont. reg  c_capit asseg2007-20'!D12+'cont .reg  c_capit asseg2006-20'!D16+'cont. reg  c_capit asseg2005-20'!D18+'cont. reg  c_capit asseg2004-20'!D16+'cont. reg  c_capit asseg2002-20'!D16+'cont. reg cap ass_ 2001eprec-20'!D17</f>
        <v>970406.8</v>
      </c>
      <c r="E8" s="16">
        <f>+'cont. reg  c_capit asseg2007-20'!E12+'cont .reg  c_capit asseg2006-20'!E16+'cont. reg  c_capit asseg2005-20'!E18+'cont. reg  c_capit asseg2004-20'!E16+'cont. reg  c_capit asseg2002-20'!E16+'cont. reg cap ass_ 2001eprec-20'!E17</f>
        <v>25535262.27</v>
      </c>
      <c r="F8" s="17">
        <f>+'cont. reg  c_capit asseg2007-20'!F12+'cont .reg  c_capit asseg2006-20'!F16+'cont. reg  c_capit asseg2005-20'!F18+'cont. reg  c_capit asseg2004-20'!F16+'cont. reg  c_capit asseg2002-20'!F16+'cont. reg cap ass_ 2001eprec-20'!F17</f>
        <v>26505669.07</v>
      </c>
      <c r="G8" s="3"/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234</v>
      </c>
    </row>
    <row r="11" spans="1:4" ht="13.5" thickBot="1">
      <c r="A11" s="1"/>
      <c r="B11" s="4"/>
      <c r="D11" s="3"/>
    </row>
    <row r="12" spans="1:6" ht="13.5" thickBot="1">
      <c r="A12" s="21" t="s">
        <v>253</v>
      </c>
      <c r="B12" s="22"/>
      <c r="C12" s="25"/>
      <c r="D12" s="17">
        <f>+'cont. reg cap ass_ 2001eprec-20'!D25+'cont. reg  c_capit asseg2002-20'!D23+'cont. reg  c_capit asseg2004-20'!D24+'cont. reg  c_capit asseg2005-20'!D23+'cont .reg  c_capit asseg2006-20'!D23+'cont. reg  c_capit asseg2007-20'!D19</f>
        <v>4824270.239999999</v>
      </c>
      <c r="E12" s="3"/>
      <c r="F12" s="3"/>
    </row>
    <row r="13" spans="1:6" s="25" customFormat="1" ht="12.75">
      <c r="A13" s="23"/>
      <c r="B13" s="24"/>
      <c r="D13" s="26"/>
      <c r="E13" s="67"/>
      <c r="F13" s="67"/>
    </row>
    <row r="14" spans="1:5" s="25" customFormat="1" ht="12.75">
      <c r="A14" s="23"/>
      <c r="B14" s="24"/>
      <c r="D14" s="85"/>
      <c r="E14" s="67"/>
    </row>
    <row r="15" spans="1:5" s="25" customFormat="1" ht="12.75">
      <c r="A15" s="23"/>
      <c r="B15" s="24"/>
      <c r="D15" s="2"/>
      <c r="E15" s="67"/>
    </row>
    <row r="16" spans="1:5" s="25" customFormat="1" ht="12.75">
      <c r="A16" s="23"/>
      <c r="B16" s="24"/>
      <c r="D16" s="2"/>
      <c r="E16" s="67"/>
    </row>
    <row r="17" spans="1:4" s="25" customFormat="1" ht="12.75">
      <c r="A17" s="23"/>
      <c r="B17" s="24"/>
      <c r="D17" s="2"/>
    </row>
    <row r="18" spans="1:4" s="25" customFormat="1" ht="12.75">
      <c r="A18" s="23"/>
      <c r="B18" s="24"/>
      <c r="D18" s="2"/>
    </row>
    <row r="19" spans="1:4" s="25" customFormat="1" ht="12.75">
      <c r="A19" s="23"/>
      <c r="B19" s="24"/>
      <c r="D19" s="2"/>
    </row>
    <row r="20" spans="1:4" s="25" customFormat="1" ht="12.75">
      <c r="A20" s="23"/>
      <c r="B20" s="24"/>
      <c r="D20" s="2"/>
    </row>
    <row r="21" spans="1:4" ht="12.75">
      <c r="A21" s="1"/>
      <c r="B21" s="4"/>
      <c r="D21" s="3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37" footer="0.5"/>
  <pageSetup horizontalDpi="600" verticalDpi="600" orientation="landscape" paperSize="9" scale="85" r:id="rId1"/>
  <headerFooter alignWithMargins="0">
    <oddHeader>&amp;LCONSUNTIVO 2013
&amp;CRIEPILOGO CONTRIBUTI  CONTO CAPITALE EX ASL 20&amp;R&amp;"Arial,Grassetto Corsivo"REGIONE PIEMONTE
ASL AL</oddHeader>
    <oddFooter>&amp;L&amp;"Arial,Grassetto"31/10/2014&amp;R&amp;P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C1">
      <selection activeCell="E17" sqref="E17"/>
    </sheetView>
  </sheetViews>
  <sheetFormatPr defaultColWidth="9.140625" defaultRowHeight="12.75"/>
  <cols>
    <col min="1" max="1" width="16.140625" style="0" customWidth="1"/>
    <col min="2" max="2" width="84.28125" style="0" customWidth="1"/>
    <col min="3" max="3" width="12.421875" style="0" customWidth="1"/>
    <col min="4" max="4" width="13.57421875" style="44" customWidth="1"/>
    <col min="5" max="5" width="11.7109375" style="0" customWidth="1"/>
    <col min="6" max="6" width="14.421875" style="0" customWidth="1"/>
  </cols>
  <sheetData>
    <row r="2" spans="1:2" ht="12.75">
      <c r="A2" s="1"/>
      <c r="B2" s="5" t="s">
        <v>44</v>
      </c>
    </row>
    <row r="3" spans="1:4" ht="51">
      <c r="A3" s="6" t="s">
        <v>0</v>
      </c>
      <c r="B3" s="7" t="s">
        <v>1</v>
      </c>
      <c r="C3" s="6">
        <v>2007</v>
      </c>
      <c r="D3" s="45" t="s">
        <v>2</v>
      </c>
    </row>
    <row r="4" spans="1:4" s="50" customFormat="1" ht="12.75">
      <c r="A4" s="49" t="s">
        <v>45</v>
      </c>
      <c r="B4" s="47" t="s">
        <v>189</v>
      </c>
      <c r="D4" s="51">
        <v>1038000</v>
      </c>
    </row>
    <row r="5" spans="1:13" s="25" customFormat="1" ht="26.25" thickBot="1">
      <c r="A5" s="41" t="s">
        <v>93</v>
      </c>
      <c r="B5" s="42" t="s">
        <v>190</v>
      </c>
      <c r="C5" s="40"/>
      <c r="D5" s="113">
        <v>-213000</v>
      </c>
      <c r="E5" s="72"/>
      <c r="F5" s="72"/>
      <c r="G5" s="72"/>
      <c r="H5" s="72"/>
      <c r="I5" s="72"/>
      <c r="J5" s="72"/>
      <c r="K5" s="72"/>
      <c r="L5" s="72"/>
      <c r="M5" s="72"/>
    </row>
    <row r="6" spans="1:4" ht="13.5" thickBot="1">
      <c r="A6" s="8" t="s">
        <v>4</v>
      </c>
      <c r="B6" s="9"/>
      <c r="C6" s="10"/>
      <c r="D6" s="52">
        <f>SUM(D4:D5)</f>
        <v>825000</v>
      </c>
    </row>
    <row r="7" spans="1:2" ht="12.75">
      <c r="A7" s="1"/>
      <c r="B7" s="4"/>
    </row>
    <row r="8" spans="1:2" ht="12.75">
      <c r="A8" s="1"/>
      <c r="B8" s="5" t="s">
        <v>249</v>
      </c>
    </row>
    <row r="9" spans="1:6" ht="51">
      <c r="A9" s="11" t="s">
        <v>0</v>
      </c>
      <c r="B9" s="12" t="s">
        <v>1</v>
      </c>
      <c r="C9" s="11">
        <v>2007</v>
      </c>
      <c r="D9" s="53" t="s">
        <v>250</v>
      </c>
      <c r="E9" s="11" t="s">
        <v>251</v>
      </c>
      <c r="F9" s="11" t="s">
        <v>3</v>
      </c>
    </row>
    <row r="10" spans="1:6" s="25" customFormat="1" ht="13.5" thickBot="1">
      <c r="A10" s="54" t="s">
        <v>45</v>
      </c>
      <c r="B10" s="47" t="s">
        <v>191</v>
      </c>
      <c r="C10" s="29"/>
      <c r="D10" s="44"/>
      <c r="E10" s="3">
        <v>212682.82</v>
      </c>
      <c r="F10" s="2">
        <f>SUM(D10:E10)</f>
        <v>212682.82</v>
      </c>
    </row>
    <row r="11" spans="1:7" ht="18" customHeight="1" thickBot="1">
      <c r="A11" s="13" t="s">
        <v>5</v>
      </c>
      <c r="B11" s="14"/>
      <c r="C11" s="31"/>
      <c r="D11" s="16">
        <f>SUM(D10:D10)</f>
        <v>0</v>
      </c>
      <c r="E11" s="16">
        <f>SUM(E10:E10)</f>
        <v>212682.82</v>
      </c>
      <c r="F11" s="17">
        <f>D11+E11</f>
        <v>212682.82</v>
      </c>
      <c r="G11" s="3"/>
    </row>
    <row r="12" spans="1:6" ht="12.75">
      <c r="A12" s="1"/>
      <c r="B12" s="4"/>
      <c r="E12" s="3"/>
      <c r="F12" s="3"/>
    </row>
    <row r="13" spans="1:2" ht="12.75">
      <c r="A13" s="1"/>
      <c r="B13" s="5" t="s">
        <v>252</v>
      </c>
    </row>
    <row r="14" spans="1:5" ht="51">
      <c r="A14" s="18" t="s">
        <v>0</v>
      </c>
      <c r="B14" s="19" t="s">
        <v>252</v>
      </c>
      <c r="C14" s="20">
        <v>2007</v>
      </c>
      <c r="D14" s="56" t="s">
        <v>2</v>
      </c>
      <c r="E14" s="3"/>
    </row>
    <row r="15" spans="1:4" s="25" customFormat="1" ht="12.75">
      <c r="A15" s="46"/>
      <c r="B15" s="47"/>
      <c r="C15" s="29"/>
      <c r="D15" s="44"/>
    </row>
    <row r="16" spans="1:4" s="25" customFormat="1" ht="13.5" thickBot="1">
      <c r="A16" s="49" t="s">
        <v>45</v>
      </c>
      <c r="B16" s="47" t="s">
        <v>191</v>
      </c>
      <c r="C16" s="29"/>
      <c r="D16" s="44">
        <v>612317</v>
      </c>
    </row>
    <row r="17" spans="1:5" ht="13.5" thickBot="1">
      <c r="A17" s="21" t="s">
        <v>253</v>
      </c>
      <c r="B17" s="22"/>
      <c r="C17" s="25"/>
      <c r="D17" s="57">
        <f>SUM(D15:D16)</f>
        <v>612317</v>
      </c>
      <c r="E17" s="3"/>
    </row>
    <row r="18" spans="1:4" s="25" customFormat="1" ht="12.75">
      <c r="A18" s="23"/>
      <c r="B18" s="24"/>
      <c r="D18" s="58"/>
    </row>
    <row r="19" spans="1:4" s="25" customFormat="1" ht="12.75">
      <c r="A19" s="23"/>
      <c r="B19" s="24"/>
      <c r="D19" s="58"/>
    </row>
    <row r="20" spans="1:4" s="25" customFormat="1" ht="12.75">
      <c r="A20" s="23"/>
      <c r="B20" s="24"/>
      <c r="D20" s="58"/>
    </row>
    <row r="21" spans="1:4" s="25" customFormat="1" ht="12.75">
      <c r="A21" s="23"/>
      <c r="B21" s="24"/>
      <c r="D21" s="58"/>
    </row>
    <row r="22" spans="1:4" s="25" customFormat="1" ht="12.75">
      <c r="A22" s="23"/>
      <c r="B22" s="24"/>
      <c r="D22" s="58"/>
    </row>
    <row r="23" spans="1:4" s="25" customFormat="1" ht="12.75">
      <c r="A23" s="23"/>
      <c r="B23" s="24"/>
      <c r="D23" s="58"/>
    </row>
    <row r="24" spans="1:4" s="25" customFormat="1" ht="12.75">
      <c r="A24" s="23"/>
      <c r="B24" s="24"/>
      <c r="D24" s="58"/>
    </row>
    <row r="25" spans="1:4" s="25" customFormat="1" ht="12.75">
      <c r="A25" s="23"/>
      <c r="B25" s="24"/>
      <c r="D25" s="58"/>
    </row>
    <row r="26" spans="1:2" ht="12.75">
      <c r="A26" s="1"/>
      <c r="B26" s="4"/>
    </row>
    <row r="27" spans="1:2" ht="12.75">
      <c r="A27" s="1"/>
      <c r="B27" s="4"/>
    </row>
    <row r="30" spans="1:2" ht="12.75">
      <c r="A30" s="1"/>
      <c r="B30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&amp;CCONTRIBUTI CONTO CAPITALE EX ASL 22_ANNO 2007&amp;R&amp;"Arial,Grassetto Corsivo"REGIONE PIEMONTE 
ASL AL</oddHeader>
    <oddFooter>&amp;L&amp;"Arial,Grassetto"31/10/2014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D5">
      <selection activeCell="E18" sqref="E18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44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25.5">
      <c r="A4" s="29" t="s">
        <v>46</v>
      </c>
      <c r="B4" s="29" t="s">
        <v>192</v>
      </c>
      <c r="C4" s="29"/>
      <c r="D4" s="44">
        <v>681516</v>
      </c>
    </row>
    <row r="5" spans="1:4" ht="26.25" thickBot="1">
      <c r="A5" s="29" t="s">
        <v>47</v>
      </c>
      <c r="B5" s="29" t="s">
        <v>193</v>
      </c>
      <c r="D5" s="44">
        <v>408910</v>
      </c>
    </row>
    <row r="6" spans="1:4" ht="13.5" thickBot="1">
      <c r="A6" s="8" t="s">
        <v>4</v>
      </c>
      <c r="B6" s="9"/>
      <c r="C6" s="10"/>
      <c r="D6" s="52">
        <f>SUM(D4:D5)</f>
        <v>1090426</v>
      </c>
    </row>
    <row r="7" spans="1:2" ht="12.75">
      <c r="A7" s="1"/>
      <c r="B7" s="4"/>
    </row>
    <row r="8" spans="1:2" ht="12.75">
      <c r="A8" s="1"/>
      <c r="B8" s="5" t="s">
        <v>249</v>
      </c>
    </row>
    <row r="9" spans="1:6" ht="51">
      <c r="A9" s="11" t="s">
        <v>0</v>
      </c>
      <c r="B9" s="12" t="s">
        <v>1</v>
      </c>
      <c r="C9" s="11">
        <v>2006</v>
      </c>
      <c r="D9" s="11" t="s">
        <v>250</v>
      </c>
      <c r="E9" s="11" t="s">
        <v>251</v>
      </c>
      <c r="F9" s="11" t="s">
        <v>3</v>
      </c>
    </row>
    <row r="10" spans="1:6" s="25" customFormat="1" ht="25.5">
      <c r="A10" s="29" t="s">
        <v>46</v>
      </c>
      <c r="B10" s="29" t="s">
        <v>194</v>
      </c>
      <c r="C10" s="29"/>
      <c r="D10" s="91"/>
      <c r="E10" s="91">
        <v>643745</v>
      </c>
      <c r="F10" s="2">
        <f>SUM(D10:E10)</f>
        <v>643745</v>
      </c>
    </row>
    <row r="11" spans="1:6" s="25" customFormat="1" ht="26.25" thickBot="1">
      <c r="A11" s="29" t="s">
        <v>47</v>
      </c>
      <c r="B11" s="29" t="s">
        <v>195</v>
      </c>
      <c r="C11" s="29"/>
      <c r="D11" s="3">
        <v>0</v>
      </c>
      <c r="E11" s="3">
        <v>0</v>
      </c>
      <c r="F11" s="2">
        <f>SUM(D11:E11)</f>
        <v>0</v>
      </c>
    </row>
    <row r="12" spans="1:7" ht="18" customHeight="1" thickBot="1">
      <c r="A12" s="13" t="s">
        <v>5</v>
      </c>
      <c r="B12" s="14"/>
      <c r="C12" s="31"/>
      <c r="D12" s="15">
        <f>SUM(D10:D11)</f>
        <v>0</v>
      </c>
      <c r="E12" s="16">
        <f>SUM(E10:E11)</f>
        <v>643745</v>
      </c>
      <c r="F12" s="17">
        <f>D12+E12</f>
        <v>643745</v>
      </c>
      <c r="G12" s="3"/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252</v>
      </c>
    </row>
    <row r="15" spans="1:4" ht="51">
      <c r="A15" s="18" t="s">
        <v>0</v>
      </c>
      <c r="B15" s="19" t="s">
        <v>252</v>
      </c>
      <c r="C15" s="20">
        <v>2006</v>
      </c>
      <c r="D15" s="20" t="s">
        <v>2</v>
      </c>
    </row>
    <row r="16" spans="1:4" s="25" customFormat="1" ht="25.5">
      <c r="A16" s="29" t="s">
        <v>46</v>
      </c>
      <c r="B16" s="29" t="s">
        <v>194</v>
      </c>
      <c r="C16" s="29"/>
      <c r="D16" s="44">
        <f>D4-F10</f>
        <v>37771</v>
      </c>
    </row>
    <row r="17" spans="1:5" s="25" customFormat="1" ht="26.25" thickBot="1">
      <c r="A17" s="29" t="s">
        <v>47</v>
      </c>
      <c r="B17" s="29" t="s">
        <v>196</v>
      </c>
      <c r="C17" s="29"/>
      <c r="D17" s="44">
        <f>D5-F11</f>
        <v>408910</v>
      </c>
      <c r="E17" s="67"/>
    </row>
    <row r="18" spans="1:4" ht="13.5" thickBot="1">
      <c r="A18" s="21" t="s">
        <v>253</v>
      </c>
      <c r="B18" s="22"/>
      <c r="C18" s="25"/>
      <c r="D18" s="57">
        <f>SUM(D16:D17)</f>
        <v>446681</v>
      </c>
    </row>
    <row r="19" spans="1:4" s="25" customFormat="1" ht="12.75">
      <c r="A19" s="23"/>
      <c r="B19" s="24"/>
      <c r="D19" s="58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printOptions/>
  <pageMargins left="0.39" right="0.25" top="0.61" bottom="0.74" header="0.25" footer="0.5"/>
  <pageSetup fitToHeight="2" horizontalDpi="600" verticalDpi="600" orientation="landscape" paperSize="9" scale="85" r:id="rId1"/>
  <headerFooter alignWithMargins="0">
    <oddHeader xml:space="preserve">&amp;LCONSUNTIVO 2013
&amp;CCONTRIBUTI CONTO CAPITALE EX ASL 22_ANNO 2006 &amp;R&amp;"Arial,Grassetto Corsivo"REGIONE PIEMONTE 
ASL AL </oddHeader>
    <oddFooter>&amp;L&amp;"Arial,Grassetto"31/10/2014&amp;R&amp;P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C1">
      <selection activeCell="E16" sqref="E16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44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30">
      <c r="A4" s="99" t="s">
        <v>48</v>
      </c>
      <c r="B4" s="60" t="s">
        <v>197</v>
      </c>
      <c r="C4" s="29"/>
      <c r="D4" s="44">
        <v>2000000</v>
      </c>
    </row>
    <row r="5" spans="1:4" s="25" customFormat="1" ht="30.75" thickBot="1">
      <c r="A5" s="99" t="s">
        <v>48</v>
      </c>
      <c r="B5" s="60" t="s">
        <v>255</v>
      </c>
      <c r="C5" s="29"/>
      <c r="D5" s="44">
        <v>-26729.06</v>
      </c>
    </row>
    <row r="6" spans="1:4" ht="13.5" thickBot="1">
      <c r="A6" s="8" t="s">
        <v>4</v>
      </c>
      <c r="B6" s="9"/>
      <c r="C6" s="10"/>
      <c r="D6" s="52">
        <f>SUM(D4:D5)</f>
        <v>1973270.94</v>
      </c>
    </row>
    <row r="7" spans="1:4" ht="12.75">
      <c r="A7" s="1"/>
      <c r="B7" s="4"/>
      <c r="D7" s="44"/>
    </row>
    <row r="8" spans="1:2" ht="12.75">
      <c r="A8" s="1"/>
      <c r="B8" s="5" t="s">
        <v>249</v>
      </c>
    </row>
    <row r="9" spans="1:6" ht="51">
      <c r="A9" s="11" t="s">
        <v>0</v>
      </c>
      <c r="B9" s="12" t="s">
        <v>1</v>
      </c>
      <c r="C9" s="11">
        <v>2005</v>
      </c>
      <c r="D9" s="11" t="s">
        <v>250</v>
      </c>
      <c r="E9" s="11" t="s">
        <v>251</v>
      </c>
      <c r="F9" s="11" t="s">
        <v>3</v>
      </c>
    </row>
    <row r="10" spans="1:6" s="25" customFormat="1" ht="15.75" customHeight="1" thickBot="1">
      <c r="A10" s="59" t="s">
        <v>48</v>
      </c>
      <c r="B10" s="60" t="s">
        <v>198</v>
      </c>
      <c r="C10" s="29"/>
      <c r="D10" s="3"/>
      <c r="E10" s="3">
        <v>1749133</v>
      </c>
      <c r="F10" s="2">
        <f>+D10+E10</f>
        <v>1749133</v>
      </c>
    </row>
    <row r="11" spans="1:6" ht="18" customHeight="1" thickBot="1">
      <c r="A11" s="13" t="s">
        <v>5</v>
      </c>
      <c r="B11" s="14"/>
      <c r="C11" s="31"/>
      <c r="D11" s="15">
        <f>SUM(D10:D10)</f>
        <v>0</v>
      </c>
      <c r="E11" s="16">
        <f>SUM(E10:E10)</f>
        <v>1749133</v>
      </c>
      <c r="F11" s="17">
        <f>D11+E11</f>
        <v>1749133</v>
      </c>
    </row>
    <row r="12" spans="1:6" ht="12.75">
      <c r="A12" s="1"/>
      <c r="B12" s="4"/>
      <c r="D12" s="3"/>
      <c r="E12" s="3"/>
      <c r="F12" s="3"/>
    </row>
    <row r="13" spans="1:2" ht="12.75">
      <c r="A13" s="1"/>
      <c r="B13" s="5" t="s">
        <v>252</v>
      </c>
    </row>
    <row r="14" spans="1:4" ht="51">
      <c r="A14" s="18" t="s">
        <v>0</v>
      </c>
      <c r="B14" s="19" t="s">
        <v>252</v>
      </c>
      <c r="C14" s="20">
        <v>2005</v>
      </c>
      <c r="D14" s="20" t="s">
        <v>2</v>
      </c>
    </row>
    <row r="15" spans="1:4" s="25" customFormat="1" ht="15.75" thickBot="1">
      <c r="A15" s="59" t="s">
        <v>48</v>
      </c>
      <c r="B15" s="60" t="s">
        <v>198</v>
      </c>
      <c r="C15" s="29"/>
      <c r="D15" s="3"/>
    </row>
    <row r="16" spans="1:4" ht="13.5" thickBot="1">
      <c r="A16" s="21" t="s">
        <v>253</v>
      </c>
      <c r="B16" s="22"/>
      <c r="C16" s="25"/>
      <c r="D16" s="17">
        <f>+D6-E11</f>
        <v>224137.93999999994</v>
      </c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26"/>
    </row>
    <row r="25" spans="1:2" ht="12.75">
      <c r="A25" s="1"/>
      <c r="B25" s="4"/>
    </row>
    <row r="26" spans="1:2" ht="12.75">
      <c r="A26" s="1"/>
      <c r="B26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  <row r="32" spans="1:2" ht="12.75">
      <c r="A32" s="1"/>
      <c r="B32" s="4"/>
    </row>
  </sheetData>
  <printOptions/>
  <pageMargins left="0.39" right="0.25" top="1" bottom="0.8" header="0.38" footer="0.5"/>
  <pageSetup horizontalDpi="600" verticalDpi="600" orientation="landscape" paperSize="9" scale="85" r:id="rId1"/>
  <headerFooter alignWithMargins="0">
    <oddHeader>&amp;LCONSUNTIVO 2013
&amp;CCONTRIBUTI CONTO CAPITALE EX ASL 22_ANNO 2005&amp;R&amp;"Arial,Grassetto Corsivo"REGIONE PIEMONTE
ASL AL</oddHeader>
    <oddFooter>&amp;L&amp;"Arial,Grassetto"31/10/2014&amp;R&amp;P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M74"/>
  <sheetViews>
    <sheetView zoomScale="80" zoomScaleNormal="80" workbookViewId="0" topLeftCell="A33">
      <selection activeCell="E58" sqref="E58"/>
    </sheetView>
  </sheetViews>
  <sheetFormatPr defaultColWidth="9.140625" defaultRowHeight="12.75"/>
  <cols>
    <col min="1" max="1" width="32.57421875" style="0" customWidth="1"/>
    <col min="2" max="2" width="64.28125" style="0" customWidth="1"/>
    <col min="3" max="3" width="13.00390625" style="0" customWidth="1"/>
    <col min="4" max="4" width="15.140625" style="44" customWidth="1"/>
    <col min="5" max="5" width="14.00390625" style="44" customWidth="1"/>
    <col min="6" max="6" width="14.140625" style="44" customWidth="1"/>
    <col min="7" max="7" width="15.00390625" style="0" customWidth="1"/>
  </cols>
  <sheetData>
    <row r="1" ht="12.75"/>
    <row r="2" spans="1:2" ht="12.75">
      <c r="A2" s="1"/>
      <c r="B2" s="5" t="s">
        <v>49</v>
      </c>
    </row>
    <row r="3" spans="1:4" ht="38.25">
      <c r="A3" s="6" t="s">
        <v>0</v>
      </c>
      <c r="B3" s="7" t="s">
        <v>1</v>
      </c>
      <c r="C3" s="6" t="s">
        <v>6</v>
      </c>
      <c r="D3" s="45" t="s">
        <v>2</v>
      </c>
    </row>
    <row r="4" spans="1:6" s="25" customFormat="1" ht="15">
      <c r="A4" s="61" t="s">
        <v>50</v>
      </c>
      <c r="B4" s="117" t="s">
        <v>199</v>
      </c>
      <c r="C4" s="29" t="s">
        <v>51</v>
      </c>
      <c r="D4" s="62">
        <v>12688.28</v>
      </c>
      <c r="E4" s="63"/>
      <c r="F4" s="63"/>
    </row>
    <row r="5" spans="1:6" s="25" customFormat="1" ht="15">
      <c r="A5" s="61" t="s">
        <v>53</v>
      </c>
      <c r="B5" s="117" t="s">
        <v>219</v>
      </c>
      <c r="C5" s="29" t="s">
        <v>51</v>
      </c>
      <c r="D5" s="62">
        <v>7673.34</v>
      </c>
      <c r="E5" s="63"/>
      <c r="F5" s="63"/>
    </row>
    <row r="6" spans="1:6" s="25" customFormat="1" ht="30">
      <c r="A6" s="61" t="s">
        <v>53</v>
      </c>
      <c r="B6" s="100" t="s">
        <v>226</v>
      </c>
      <c r="C6" s="29" t="s">
        <v>51</v>
      </c>
      <c r="D6" s="123">
        <v>-7673.34</v>
      </c>
      <c r="E6" s="65"/>
      <c r="F6" s="63"/>
    </row>
    <row r="7" spans="1:6" s="25" customFormat="1" ht="15">
      <c r="A7" s="61" t="s">
        <v>52</v>
      </c>
      <c r="B7" s="117" t="s">
        <v>203</v>
      </c>
      <c r="C7" s="29" t="s">
        <v>51</v>
      </c>
      <c r="D7" s="62">
        <v>9170.86</v>
      </c>
      <c r="E7" s="63"/>
      <c r="F7" s="63"/>
    </row>
    <row r="8" spans="1:6" s="25" customFormat="1" ht="15">
      <c r="A8" s="61" t="s">
        <v>54</v>
      </c>
      <c r="B8" s="117" t="s">
        <v>200</v>
      </c>
      <c r="C8" s="29" t="s">
        <v>51</v>
      </c>
      <c r="D8" s="62">
        <v>5282.63</v>
      </c>
      <c r="E8" s="63"/>
      <c r="F8" s="63"/>
    </row>
    <row r="9" spans="1:6" s="25" customFormat="1" ht="15">
      <c r="A9" s="61" t="s">
        <v>55</v>
      </c>
      <c r="B9" s="117" t="s">
        <v>205</v>
      </c>
      <c r="C9" s="29">
        <v>1997</v>
      </c>
      <c r="D9" s="62">
        <v>1084559.49</v>
      </c>
      <c r="E9" s="63"/>
      <c r="F9" s="63"/>
    </row>
    <row r="10" spans="1:6" s="25" customFormat="1" ht="15">
      <c r="A10" s="61" t="s">
        <v>56</v>
      </c>
      <c r="B10" s="117" t="s">
        <v>220</v>
      </c>
      <c r="C10" s="29">
        <v>1997</v>
      </c>
      <c r="D10" s="62">
        <v>3253.68</v>
      </c>
      <c r="E10" s="63"/>
      <c r="F10" s="63"/>
    </row>
    <row r="11" spans="1:6" s="25" customFormat="1" ht="15">
      <c r="A11" s="61" t="s">
        <v>57</v>
      </c>
      <c r="B11" s="117" t="s">
        <v>222</v>
      </c>
      <c r="C11" s="29">
        <v>1997</v>
      </c>
      <c r="D11" s="62">
        <v>20658.28</v>
      </c>
      <c r="E11" s="63"/>
      <c r="F11" s="63"/>
    </row>
    <row r="12" spans="1:6" s="25" customFormat="1" ht="30">
      <c r="A12" s="61" t="s">
        <v>57</v>
      </c>
      <c r="B12" s="100" t="s">
        <v>227</v>
      </c>
      <c r="C12" s="29">
        <v>1997</v>
      </c>
      <c r="D12" s="123">
        <v>-20658.28</v>
      </c>
      <c r="E12" s="65"/>
      <c r="F12" s="63"/>
    </row>
    <row r="13" spans="1:6" s="25" customFormat="1" ht="15">
      <c r="A13" s="61" t="s">
        <v>58</v>
      </c>
      <c r="B13" s="117" t="s">
        <v>207</v>
      </c>
      <c r="C13" s="29">
        <v>1998</v>
      </c>
      <c r="D13" s="62">
        <v>516456.9</v>
      </c>
      <c r="E13" s="63"/>
      <c r="F13" s="63"/>
    </row>
    <row r="14" spans="1:6" s="25" customFormat="1" ht="15">
      <c r="A14" s="61" t="s">
        <v>59</v>
      </c>
      <c r="B14" s="117" t="s">
        <v>208</v>
      </c>
      <c r="C14" s="29">
        <v>1999</v>
      </c>
      <c r="D14" s="62">
        <v>363585.6569589985</v>
      </c>
      <c r="E14" s="63"/>
      <c r="F14" s="63"/>
    </row>
    <row r="15" spans="1:13" s="107" customFormat="1" ht="30">
      <c r="A15" s="102" t="s">
        <v>98</v>
      </c>
      <c r="B15" s="103" t="s">
        <v>209</v>
      </c>
      <c r="C15" s="104"/>
      <c r="D15" s="105">
        <v>-54538.13</v>
      </c>
      <c r="E15" s="105"/>
      <c r="F15" s="106"/>
      <c r="G15" s="106"/>
      <c r="H15" s="106"/>
      <c r="I15" s="106"/>
      <c r="J15" s="106"/>
      <c r="K15" s="106"/>
      <c r="L15" s="106"/>
      <c r="M15" s="106"/>
    </row>
    <row r="16" spans="1:6" s="25" customFormat="1" ht="15">
      <c r="A16" s="61" t="s">
        <v>60</v>
      </c>
      <c r="B16" s="117" t="s">
        <v>211</v>
      </c>
      <c r="C16" s="29">
        <v>1999</v>
      </c>
      <c r="D16" s="62">
        <v>154937.07</v>
      </c>
      <c r="E16" s="63"/>
      <c r="F16" s="63"/>
    </row>
    <row r="17" spans="1:6" s="25" customFormat="1" ht="15">
      <c r="A17" s="61" t="s">
        <v>61</v>
      </c>
      <c r="B17" s="117" t="s">
        <v>223</v>
      </c>
      <c r="C17" s="29">
        <v>2001</v>
      </c>
      <c r="D17" s="62">
        <v>289047.92</v>
      </c>
      <c r="E17" s="63"/>
      <c r="F17" s="63"/>
    </row>
    <row r="18" spans="1:6" s="25" customFormat="1" ht="15">
      <c r="A18" s="61" t="s">
        <v>62</v>
      </c>
      <c r="B18" s="117" t="s">
        <v>212</v>
      </c>
      <c r="C18" s="29">
        <v>2002</v>
      </c>
      <c r="D18" s="62">
        <v>490634.1</v>
      </c>
      <c r="E18" s="63"/>
      <c r="F18" s="63"/>
    </row>
    <row r="19" spans="1:6" s="25" customFormat="1" ht="15">
      <c r="A19" s="61" t="s">
        <v>62</v>
      </c>
      <c r="B19" s="117" t="s">
        <v>229</v>
      </c>
      <c r="C19" s="29">
        <v>2002</v>
      </c>
      <c r="D19" s="62">
        <v>490634.1</v>
      </c>
      <c r="E19" s="63"/>
      <c r="F19" s="63"/>
    </row>
    <row r="20" spans="1:6" s="25" customFormat="1" ht="15">
      <c r="A20" s="61" t="s">
        <v>62</v>
      </c>
      <c r="B20" s="117" t="s">
        <v>254</v>
      </c>
      <c r="C20" s="29">
        <v>2002</v>
      </c>
      <c r="D20" s="128">
        <v>-12265.86</v>
      </c>
      <c r="E20" s="63"/>
      <c r="F20" s="63"/>
    </row>
    <row r="21" spans="1:6" s="25" customFormat="1" ht="15">
      <c r="A21" s="61" t="s">
        <v>63</v>
      </c>
      <c r="B21" s="117" t="s">
        <v>213</v>
      </c>
      <c r="C21" s="29">
        <v>2002</v>
      </c>
      <c r="D21" s="62">
        <v>1387287.46</v>
      </c>
      <c r="E21" s="63"/>
      <c r="F21" s="63"/>
    </row>
    <row r="22" ht="12.75"/>
    <row r="23" spans="1:6" s="25" customFormat="1" ht="15">
      <c r="A23" s="61" t="s">
        <v>64</v>
      </c>
      <c r="B23" s="117" t="s">
        <v>214</v>
      </c>
      <c r="C23" s="29">
        <v>2002</v>
      </c>
      <c r="D23" s="62">
        <v>1362775.81</v>
      </c>
      <c r="E23" s="65"/>
      <c r="F23" s="63"/>
    </row>
    <row r="24" ht="12.75"/>
    <row r="25" spans="1:6" s="25" customFormat="1" ht="15">
      <c r="A25" s="61" t="s">
        <v>65</v>
      </c>
      <c r="B25" s="117" t="s">
        <v>215</v>
      </c>
      <c r="C25" s="29">
        <v>2003</v>
      </c>
      <c r="D25" s="62">
        <v>3800000</v>
      </c>
      <c r="E25" s="63"/>
      <c r="F25" s="63"/>
    </row>
    <row r="26" spans="1:6" s="25" customFormat="1" ht="15.75" thickBot="1">
      <c r="A26" s="61" t="s">
        <v>66</v>
      </c>
      <c r="B26" s="117" t="s">
        <v>218</v>
      </c>
      <c r="C26" s="29">
        <v>2003</v>
      </c>
      <c r="D26" s="62">
        <v>1198283.3</v>
      </c>
      <c r="E26" s="65"/>
      <c r="F26" s="63"/>
    </row>
    <row r="27" spans="1:5" ht="13.5" thickBot="1">
      <c r="A27" s="8" t="s">
        <v>4</v>
      </c>
      <c r="B27" s="9"/>
      <c r="C27" s="10"/>
      <c r="D27" s="52">
        <f>SUM(D4:D26)</f>
        <v>11101793.266959</v>
      </c>
      <c r="E27" s="64"/>
    </row>
    <row r="28" spans="1:2" ht="12.75">
      <c r="A28" s="1"/>
      <c r="B28" s="4"/>
    </row>
    <row r="29" spans="1:2" ht="12.75">
      <c r="A29" s="1"/>
      <c r="B29" s="5" t="s">
        <v>249</v>
      </c>
    </row>
    <row r="30" spans="1:6" ht="63.75">
      <c r="A30" s="11" t="s">
        <v>0</v>
      </c>
      <c r="B30" s="12" t="s">
        <v>1</v>
      </c>
      <c r="C30" s="11" t="s">
        <v>6</v>
      </c>
      <c r="D30" s="53" t="s">
        <v>250</v>
      </c>
      <c r="E30" s="53" t="s">
        <v>251</v>
      </c>
      <c r="F30" s="53" t="s">
        <v>3</v>
      </c>
    </row>
    <row r="31" spans="1:7" s="25" customFormat="1" ht="15" customHeight="1">
      <c r="A31" s="61" t="s">
        <v>58</v>
      </c>
      <c r="B31" s="61" t="s">
        <v>224</v>
      </c>
      <c r="C31" s="29">
        <v>1998</v>
      </c>
      <c r="D31" s="44"/>
      <c r="E31" s="44">
        <v>464811.21</v>
      </c>
      <c r="F31" s="40">
        <f aca="true" t="shared" si="0" ref="F31:F36">+D31+E31</f>
        <v>464811.21</v>
      </c>
      <c r="G31" s="101"/>
    </row>
    <row r="32" spans="1:6" s="25" customFormat="1" ht="15" customHeight="1">
      <c r="A32" s="61" t="s">
        <v>60</v>
      </c>
      <c r="B32" s="61" t="s">
        <v>211</v>
      </c>
      <c r="C32" s="29">
        <v>1999</v>
      </c>
      <c r="D32" s="44"/>
      <c r="E32" s="44">
        <v>106311.22</v>
      </c>
      <c r="F32" s="40">
        <f t="shared" si="0"/>
        <v>106311.22</v>
      </c>
    </row>
    <row r="33" spans="1:7" s="25" customFormat="1" ht="15" customHeight="1">
      <c r="A33" s="61" t="s">
        <v>62</v>
      </c>
      <c r="B33" s="61" t="s">
        <v>225</v>
      </c>
      <c r="C33" s="29">
        <v>2002</v>
      </c>
      <c r="D33" s="44"/>
      <c r="E33" s="44">
        <v>441377.18</v>
      </c>
      <c r="F33" s="40">
        <f t="shared" si="0"/>
        <v>441377.18</v>
      </c>
      <c r="G33" s="101"/>
    </row>
    <row r="34" spans="1:6" s="25" customFormat="1" ht="15" customHeight="1">
      <c r="A34" s="61" t="s">
        <v>62</v>
      </c>
      <c r="B34" s="61" t="s">
        <v>230</v>
      </c>
      <c r="C34" s="29">
        <v>2002</v>
      </c>
      <c r="D34" s="44"/>
      <c r="E34" s="44">
        <v>464701.57</v>
      </c>
      <c r="F34" s="40">
        <f t="shared" si="0"/>
        <v>464701.57</v>
      </c>
    </row>
    <row r="35" spans="1:6" s="25" customFormat="1" ht="15" customHeight="1">
      <c r="A35" s="61" t="s">
        <v>64</v>
      </c>
      <c r="B35" s="61" t="s">
        <v>214</v>
      </c>
      <c r="C35" s="29">
        <v>2002</v>
      </c>
      <c r="D35" s="64"/>
      <c r="E35" s="64">
        <v>1362517.58</v>
      </c>
      <c r="F35" s="40">
        <f t="shared" si="0"/>
        <v>1362517.58</v>
      </c>
    </row>
    <row r="36" spans="1:6" s="25" customFormat="1" ht="15">
      <c r="A36" s="61" t="s">
        <v>65</v>
      </c>
      <c r="B36" s="61" t="s">
        <v>216</v>
      </c>
      <c r="C36" s="29">
        <v>2003</v>
      </c>
      <c r="D36" s="44"/>
      <c r="E36" s="65">
        <v>3231207.11</v>
      </c>
      <c r="F36" s="63">
        <f t="shared" si="0"/>
        <v>3231207.11</v>
      </c>
    </row>
    <row r="37" spans="1:7" s="25" customFormat="1" ht="15">
      <c r="A37" s="61" t="s">
        <v>63</v>
      </c>
      <c r="B37" s="61" t="s">
        <v>213</v>
      </c>
      <c r="C37" s="29">
        <v>2002</v>
      </c>
      <c r="D37" s="44"/>
      <c r="E37" s="65">
        <v>1387209.99</v>
      </c>
      <c r="F37" s="63">
        <f>+E37</f>
        <v>1387209.99</v>
      </c>
      <c r="G37" s="101"/>
    </row>
    <row r="38" spans="1:7" s="25" customFormat="1" ht="15">
      <c r="A38" s="61" t="s">
        <v>66</v>
      </c>
      <c r="B38" s="61" t="s">
        <v>217</v>
      </c>
      <c r="C38" s="29">
        <v>2003</v>
      </c>
      <c r="D38" s="44">
        <v>116757.76</v>
      </c>
      <c r="E38" s="44">
        <v>583788.8</v>
      </c>
      <c r="F38" s="63">
        <f>+D38+E38</f>
        <v>700546.56</v>
      </c>
      <c r="G38" s="126"/>
    </row>
    <row r="39" spans="1:6" s="25" customFormat="1" ht="15">
      <c r="A39" s="61" t="s">
        <v>63</v>
      </c>
      <c r="B39" s="117" t="s">
        <v>237</v>
      </c>
      <c r="C39" s="29">
        <v>2002</v>
      </c>
      <c r="D39" s="62"/>
      <c r="E39" s="63">
        <v>77.47</v>
      </c>
      <c r="F39" s="63">
        <f>+D39+E39</f>
        <v>77.47</v>
      </c>
    </row>
    <row r="40" spans="1:6" s="25" customFormat="1" ht="30.75" thickBot="1">
      <c r="A40" s="61" t="s">
        <v>64</v>
      </c>
      <c r="B40" s="100" t="s">
        <v>233</v>
      </c>
      <c r="C40" s="29">
        <v>2002</v>
      </c>
      <c r="D40" s="62"/>
      <c r="E40" s="65">
        <v>258.23</v>
      </c>
      <c r="F40" s="63">
        <f>+D40+E40</f>
        <v>258.23</v>
      </c>
    </row>
    <row r="41" spans="1:7" ht="15" customHeight="1" thickBot="1">
      <c r="A41" s="13" t="s">
        <v>5</v>
      </c>
      <c r="B41" s="14"/>
      <c r="C41" s="31"/>
      <c r="D41" s="55">
        <f>SUM(D31:D40)</f>
        <v>116757.76</v>
      </c>
      <c r="E41" s="55">
        <f>SUM(E31:E40)</f>
        <v>8042260.36</v>
      </c>
      <c r="F41" s="93">
        <f>SUM(F31:F40)</f>
        <v>8159018.12</v>
      </c>
      <c r="G41" s="34"/>
    </row>
    <row r="42" spans="1:7" ht="12.75">
      <c r="A42" s="1"/>
      <c r="B42" s="4"/>
      <c r="G42" s="34"/>
    </row>
    <row r="43" spans="1:7" ht="12.75">
      <c r="A43" s="1"/>
      <c r="B43" s="5" t="s">
        <v>252</v>
      </c>
      <c r="G43" s="34"/>
    </row>
    <row r="44" spans="1:4" ht="38.25">
      <c r="A44" s="18" t="s">
        <v>0</v>
      </c>
      <c r="B44" s="19" t="s">
        <v>252</v>
      </c>
      <c r="C44" s="20" t="s">
        <v>6</v>
      </c>
      <c r="D44" s="56" t="s">
        <v>2</v>
      </c>
    </row>
    <row r="45" spans="1:6" s="25" customFormat="1" ht="15">
      <c r="A45" s="61" t="s">
        <v>50</v>
      </c>
      <c r="B45" s="61" t="s">
        <v>201</v>
      </c>
      <c r="C45" s="29" t="s">
        <v>51</v>
      </c>
      <c r="D45" s="44">
        <v>12688.28</v>
      </c>
      <c r="E45" s="65"/>
      <c r="F45" s="63"/>
    </row>
    <row r="46" spans="1:6" s="25" customFormat="1" ht="15">
      <c r="A46" s="61" t="s">
        <v>52</v>
      </c>
      <c r="B46" s="61" t="s">
        <v>204</v>
      </c>
      <c r="C46" s="29" t="s">
        <v>51</v>
      </c>
      <c r="D46" s="44">
        <v>9170.86</v>
      </c>
      <c r="E46" s="65"/>
      <c r="F46" s="63"/>
    </row>
    <row r="47" spans="1:6" s="25" customFormat="1" ht="15">
      <c r="A47" s="61" t="s">
        <v>54</v>
      </c>
      <c r="B47" s="61" t="s">
        <v>202</v>
      </c>
      <c r="C47" s="29" t="s">
        <v>51</v>
      </c>
      <c r="D47" s="44">
        <v>5282.63</v>
      </c>
      <c r="E47" s="65"/>
      <c r="F47" s="63"/>
    </row>
    <row r="48" spans="1:6" s="25" customFormat="1" ht="15">
      <c r="A48" s="61" t="s">
        <v>55</v>
      </c>
      <c r="B48" s="61" t="s">
        <v>206</v>
      </c>
      <c r="C48" s="29">
        <v>1997</v>
      </c>
      <c r="D48" s="44">
        <v>619748.22</v>
      </c>
      <c r="E48" s="65"/>
      <c r="F48" s="63"/>
    </row>
    <row r="49" spans="1:6" s="25" customFormat="1" ht="15">
      <c r="A49" s="61" t="s">
        <v>56</v>
      </c>
      <c r="B49" s="61" t="s">
        <v>221</v>
      </c>
      <c r="C49" s="29">
        <v>1997</v>
      </c>
      <c r="D49" s="44">
        <v>3253.68</v>
      </c>
      <c r="E49" s="65"/>
      <c r="F49" s="63"/>
    </row>
    <row r="50" spans="1:6" s="25" customFormat="1" ht="15">
      <c r="A50" s="61" t="s">
        <v>58</v>
      </c>
      <c r="B50" s="61" t="s">
        <v>207</v>
      </c>
      <c r="C50" s="29">
        <v>1998</v>
      </c>
      <c r="D50" s="44">
        <v>516457</v>
      </c>
      <c r="E50" s="65"/>
      <c r="F50" s="63"/>
    </row>
    <row r="51" spans="1:6" s="25" customFormat="1" ht="15">
      <c r="A51" s="61" t="s">
        <v>59</v>
      </c>
      <c r="B51" s="61" t="s">
        <v>208</v>
      </c>
      <c r="C51" s="29">
        <v>1999</v>
      </c>
      <c r="D51" s="44">
        <v>309047.53</v>
      </c>
      <c r="E51" s="65"/>
      <c r="F51" s="63"/>
    </row>
    <row r="52" spans="1:6" s="25" customFormat="1" ht="15">
      <c r="A52" s="61" t="s">
        <v>60</v>
      </c>
      <c r="B52" s="61" t="s">
        <v>210</v>
      </c>
      <c r="C52" s="29">
        <v>1999</v>
      </c>
      <c r="D52" s="44">
        <f>D16-F32</f>
        <v>48625.850000000006</v>
      </c>
      <c r="E52" s="65"/>
      <c r="F52" s="63"/>
    </row>
    <row r="53" spans="1:6" s="25" customFormat="1" ht="15">
      <c r="A53" s="61" t="s">
        <v>61</v>
      </c>
      <c r="B53" s="61" t="s">
        <v>223</v>
      </c>
      <c r="C53" s="29">
        <v>2001</v>
      </c>
      <c r="D53" s="44">
        <v>289047.92</v>
      </c>
      <c r="E53" s="65"/>
      <c r="F53" s="63"/>
    </row>
    <row r="54" spans="1:6" s="25" customFormat="1" ht="15">
      <c r="A54" s="61" t="s">
        <v>62</v>
      </c>
      <c r="B54" s="61" t="s">
        <v>212</v>
      </c>
      <c r="C54" s="29">
        <v>2002</v>
      </c>
      <c r="D54" s="44">
        <f>+D18-F33</f>
        <v>49256.919999999984</v>
      </c>
      <c r="E54" s="65"/>
      <c r="F54" s="63"/>
    </row>
    <row r="55" spans="1:6" s="25" customFormat="1" ht="15">
      <c r="A55" s="61" t="s">
        <v>62</v>
      </c>
      <c r="B55" s="61" t="s">
        <v>230</v>
      </c>
      <c r="C55" s="29">
        <v>2002</v>
      </c>
      <c r="D55" s="44">
        <v>13666.67</v>
      </c>
      <c r="E55" s="65"/>
      <c r="F55" s="63"/>
    </row>
    <row r="56" spans="1:6" s="25" customFormat="1" ht="15">
      <c r="A56" s="61" t="s">
        <v>65</v>
      </c>
      <c r="B56" s="61" t="s">
        <v>216</v>
      </c>
      <c r="C56" s="29">
        <v>2003</v>
      </c>
      <c r="D56" s="44">
        <f>+D25-F36</f>
        <v>568792.8900000001</v>
      </c>
      <c r="E56" s="65"/>
      <c r="F56" s="63"/>
    </row>
    <row r="57" spans="1:6" s="25" customFormat="1" ht="15.75" thickBot="1">
      <c r="A57" s="61" t="s">
        <v>66</v>
      </c>
      <c r="B57" s="61" t="s">
        <v>217</v>
      </c>
      <c r="C57" s="29">
        <v>2003</v>
      </c>
      <c r="D57" s="44">
        <v>497736.74</v>
      </c>
      <c r="E57" s="65"/>
      <c r="F57" s="63"/>
    </row>
    <row r="58" spans="1:5" ht="13.5" thickBot="1">
      <c r="A58" s="21" t="s">
        <v>253</v>
      </c>
      <c r="B58" s="22"/>
      <c r="C58" s="25"/>
      <c r="D58" s="57">
        <f>SUM(D45:D57)</f>
        <v>2942775.1900000004</v>
      </c>
      <c r="E58" s="64"/>
    </row>
    <row r="59" spans="1:6" s="25" customFormat="1" ht="12.75">
      <c r="A59" s="23"/>
      <c r="B59" s="24"/>
      <c r="D59" s="58"/>
      <c r="E59" s="63"/>
      <c r="F59" s="63"/>
    </row>
    <row r="60" spans="1:6" s="25" customFormat="1" ht="12.75">
      <c r="A60" s="23"/>
      <c r="B60" s="24"/>
      <c r="D60" s="58"/>
      <c r="E60" s="63"/>
      <c r="F60" s="63"/>
    </row>
    <row r="61" spans="1:6" s="25" customFormat="1" ht="12.75">
      <c r="A61" s="23"/>
      <c r="B61" s="24"/>
      <c r="D61" s="58"/>
      <c r="E61" s="63"/>
      <c r="F61" s="63"/>
    </row>
    <row r="62" spans="1:6" s="25" customFormat="1" ht="12.75">
      <c r="A62" s="23"/>
      <c r="B62" s="24"/>
      <c r="D62" s="58"/>
      <c r="E62" s="63"/>
      <c r="F62" s="63"/>
    </row>
    <row r="63" spans="1:6" s="25" customFormat="1" ht="12.75">
      <c r="A63" s="23"/>
      <c r="B63" s="24"/>
      <c r="D63" s="58"/>
      <c r="E63" s="63"/>
      <c r="F63" s="63"/>
    </row>
    <row r="64" spans="1:6" s="25" customFormat="1" ht="12.75">
      <c r="A64" s="23"/>
      <c r="B64" s="24"/>
      <c r="D64" s="58"/>
      <c r="E64" s="63"/>
      <c r="F64" s="63"/>
    </row>
    <row r="65" spans="1:6" s="25" customFormat="1" ht="12.75">
      <c r="A65" s="23"/>
      <c r="B65" s="24"/>
      <c r="D65" s="58"/>
      <c r="E65" s="63"/>
      <c r="F65" s="63"/>
    </row>
    <row r="66" spans="1:6" s="25" customFormat="1" ht="12.75">
      <c r="A66" s="23"/>
      <c r="B66" s="24"/>
      <c r="D66" s="58"/>
      <c r="E66" s="63"/>
      <c r="F66" s="63"/>
    </row>
    <row r="67" spans="1:2" ht="12.75">
      <c r="A67" s="1"/>
      <c r="B67" s="4"/>
    </row>
    <row r="68" spans="1:2" ht="12.75">
      <c r="A68" s="1"/>
      <c r="B68" s="4"/>
    </row>
    <row r="71" spans="1:2" ht="12.75">
      <c r="A71" s="1"/>
      <c r="B71" s="4"/>
    </row>
    <row r="72" spans="1:2" ht="12.75">
      <c r="A72" s="1"/>
      <c r="B72" s="4"/>
    </row>
    <row r="73" spans="1:2" ht="12.75">
      <c r="A73" s="1"/>
      <c r="B73" s="4"/>
    </row>
    <row r="74" spans="1:2" ht="12.75">
      <c r="A74" s="1"/>
      <c r="B74" s="4"/>
    </row>
  </sheetData>
  <printOptions/>
  <pageMargins left="0.2" right="0.25" top="0.57" bottom="0.68" header="0.24" footer="0.4"/>
  <pageSetup horizontalDpi="600" verticalDpi="600" orientation="landscape" paperSize="9" scale="80" r:id="rId3"/>
  <headerFooter alignWithMargins="0">
    <oddHeader>&amp;LCONSUNTIVO 2013
&amp;CCONTRIBUTI CONTO CAPITALE EX ASL 22_ANNO 2004 E PREC.&amp;R&amp;"Arial,Grassetto Corsivo"REGIONE PIEMONTE 
ASL AL
</oddHeader>
    <oddFooter>&amp;L&amp;"Arial,Grassetto"31/10/2014&amp;R&amp;P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6">
      <selection activeCell="E21" sqref="E21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267</v>
      </c>
    </row>
    <row r="3" spans="1:4" ht="38.25">
      <c r="A3" s="6" t="s">
        <v>0</v>
      </c>
      <c r="B3" s="7" t="s">
        <v>1</v>
      </c>
      <c r="C3" s="6">
        <v>2013</v>
      </c>
      <c r="D3" s="7" t="s">
        <v>2</v>
      </c>
    </row>
    <row r="4" spans="1:4" s="25" customFormat="1" ht="25.5">
      <c r="A4" s="69" t="s">
        <v>268</v>
      </c>
      <c r="B4" s="68" t="s">
        <v>269</v>
      </c>
      <c r="C4" s="29"/>
      <c r="D4" s="132">
        <v>6594600</v>
      </c>
    </row>
    <row r="5" spans="1:4" ht="25.5">
      <c r="A5" s="41" t="s">
        <v>270</v>
      </c>
      <c r="B5" s="42" t="s">
        <v>271</v>
      </c>
      <c r="C5" s="40"/>
      <c r="D5" s="133">
        <v>16920.8</v>
      </c>
    </row>
    <row r="6" spans="1:4" s="25" customFormat="1" ht="25.5">
      <c r="A6" s="41" t="s">
        <v>272</v>
      </c>
      <c r="B6" s="42" t="s">
        <v>273</v>
      </c>
      <c r="C6" s="29"/>
      <c r="D6" s="132">
        <v>4243.48</v>
      </c>
    </row>
    <row r="7" spans="1:4" ht="13.5" thickBot="1">
      <c r="A7" s="4"/>
      <c r="B7" s="4"/>
      <c r="D7" s="134"/>
    </row>
    <row r="8" spans="1:4" ht="13.5" thickBot="1">
      <c r="A8" s="8" t="s">
        <v>4</v>
      </c>
      <c r="B8" s="9"/>
      <c r="C8" s="10"/>
      <c r="D8" s="2">
        <f>SUM(D4:D7)</f>
        <v>6615764.28</v>
      </c>
    </row>
    <row r="9" spans="1:2" ht="12.75">
      <c r="A9" s="1"/>
      <c r="B9" s="4"/>
    </row>
    <row r="10" spans="1:2" ht="12.75">
      <c r="A10" s="1"/>
      <c r="B10" s="5" t="s">
        <v>249</v>
      </c>
    </row>
    <row r="11" spans="1:6" ht="51">
      <c r="A11" s="11" t="s">
        <v>0</v>
      </c>
      <c r="B11" s="12" t="s">
        <v>1</v>
      </c>
      <c r="C11" s="11">
        <v>2013</v>
      </c>
      <c r="D11" s="11" t="s">
        <v>250</v>
      </c>
      <c r="E11" s="11" t="s">
        <v>251</v>
      </c>
      <c r="F11" s="11" t="s">
        <v>3</v>
      </c>
    </row>
    <row r="12" spans="1:6" s="25" customFormat="1" ht="25.5">
      <c r="A12" s="41" t="s">
        <v>272</v>
      </c>
      <c r="B12" s="42" t="s">
        <v>273</v>
      </c>
      <c r="C12" s="29"/>
      <c r="D12" s="132">
        <v>4243.48</v>
      </c>
      <c r="F12" s="131">
        <f>+D12+E12</f>
        <v>4243.48</v>
      </c>
    </row>
    <row r="13" spans="1:6" ht="13.5" thickBot="1">
      <c r="A13" s="1"/>
      <c r="B13" s="4"/>
      <c r="D13" s="3">
        <v>0</v>
      </c>
      <c r="E13" s="3"/>
      <c r="F13" s="2"/>
    </row>
    <row r="14" spans="1:6" ht="18" customHeight="1" thickBot="1">
      <c r="A14" s="13" t="s">
        <v>5</v>
      </c>
      <c r="B14" s="14"/>
      <c r="C14" s="31"/>
      <c r="D14" s="15">
        <f>SUM(D12:D13)</f>
        <v>4243.48</v>
      </c>
      <c r="E14" s="15">
        <f>SUM(E12:E13)</f>
        <v>0</v>
      </c>
      <c r="F14" s="15">
        <f>SUM(F12:F13)</f>
        <v>4243.48</v>
      </c>
    </row>
    <row r="15" spans="1:6" ht="12.75">
      <c r="A15" s="1"/>
      <c r="B15" s="4"/>
      <c r="D15" s="3"/>
      <c r="E15" s="3"/>
      <c r="F15" s="3"/>
    </row>
    <row r="16" spans="1:2" ht="12.75">
      <c r="A16" s="1"/>
      <c r="B16" s="5" t="s">
        <v>252</v>
      </c>
    </row>
    <row r="17" spans="1:4" ht="51">
      <c r="A17" s="18" t="s">
        <v>0</v>
      </c>
      <c r="B17" s="19" t="s">
        <v>252</v>
      </c>
      <c r="C17" s="20">
        <v>2013</v>
      </c>
      <c r="D17" s="20" t="s">
        <v>2</v>
      </c>
    </row>
    <row r="18" spans="1:4" s="25" customFormat="1" ht="25.5">
      <c r="A18" s="69" t="s">
        <v>268</v>
      </c>
      <c r="B18" s="68" t="s">
        <v>269</v>
      </c>
      <c r="C18" s="29"/>
      <c r="D18" s="132">
        <v>6594600</v>
      </c>
    </row>
    <row r="19" spans="1:4" ht="25.5">
      <c r="A19" s="41" t="s">
        <v>270</v>
      </c>
      <c r="B19" s="42" t="s">
        <v>271</v>
      </c>
      <c r="C19" s="40"/>
      <c r="D19" s="133">
        <v>16920.8</v>
      </c>
    </row>
    <row r="20" spans="1:4" s="25" customFormat="1" ht="13.5" thickBot="1">
      <c r="A20" s="27"/>
      <c r="B20" s="28"/>
      <c r="C20" s="29"/>
      <c r="D20" s="135"/>
    </row>
    <row r="21" spans="1:4" ht="13.5" thickBot="1">
      <c r="A21" s="21" t="s">
        <v>253</v>
      </c>
      <c r="B21" s="22"/>
      <c r="C21" s="25"/>
      <c r="D21" s="136">
        <f>SUM(D18:D20)</f>
        <v>6611520.8</v>
      </c>
    </row>
    <row r="22" spans="1:4" s="25" customFormat="1" ht="12.75">
      <c r="A22" s="23"/>
      <c r="B22" s="24"/>
      <c r="D22" s="111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85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2" ht="12.75">
      <c r="A30" s="1"/>
      <c r="B30" s="4"/>
    </row>
    <row r="31" spans="1:2" ht="12.75">
      <c r="A31" s="1"/>
      <c r="B31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 &amp;CCONTRIBUTI CONTO CAPITALE ASL AL ANNO 2013 
&amp;R&amp;"Arial,Grassetto Corsivo"REGIONE PIEMONTE
ASL AL</oddHeader>
    <oddFooter>&amp;L&amp;"Arial,Grassetto"31/10/2014&amp;R&amp;P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C1">
      <selection activeCell="E12" sqref="E12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44" customWidth="1"/>
    <col min="5" max="5" width="18.8515625" style="44" customWidth="1"/>
    <col min="6" max="6" width="14.421875" style="44" customWidth="1"/>
    <col min="8" max="8" width="14.00390625" style="0" customWidth="1"/>
  </cols>
  <sheetData>
    <row r="2" spans="1:2" ht="12.75">
      <c r="A2" s="1"/>
      <c r="B2" s="5" t="s">
        <v>8</v>
      </c>
    </row>
    <row r="3" spans="1:8" ht="51.75" thickBot="1">
      <c r="A3" s="6"/>
      <c r="B3" s="7"/>
      <c r="C3" s="6" t="s">
        <v>67</v>
      </c>
      <c r="D3" s="45" t="s">
        <v>2</v>
      </c>
      <c r="H3" s="52"/>
    </row>
    <row r="4" spans="1:8" ht="13.5" thickBot="1">
      <c r="A4" s="8" t="s">
        <v>4</v>
      </c>
      <c r="B4" s="9"/>
      <c r="C4" s="32"/>
      <c r="D4" s="52">
        <f>+'cont. reg  c_capit asseg2007-22'!D6+'cont. reg  c_capit asseg2006-22'!D6+'cont. reg  c_capit asseg2005-22'!D6+'cont.reg  cap ass_ 2004eprec-22'!D27</f>
        <v>14990490.206959</v>
      </c>
      <c r="E4" s="64"/>
      <c r="H4" s="52"/>
    </row>
    <row r="5" spans="1:8" ht="12.75">
      <c r="A5" s="1"/>
      <c r="B5" s="4"/>
      <c r="H5" s="52"/>
    </row>
    <row r="6" spans="1:8" ht="12.75">
      <c r="A6" s="1"/>
      <c r="B6" s="5" t="s">
        <v>249</v>
      </c>
      <c r="H6" s="52"/>
    </row>
    <row r="7" spans="1:8" ht="39" thickBot="1">
      <c r="A7" s="11"/>
      <c r="B7" s="12"/>
      <c r="C7" s="11">
        <v>2007</v>
      </c>
      <c r="D7" s="53" t="s">
        <v>250</v>
      </c>
      <c r="E7" s="53" t="s">
        <v>251</v>
      </c>
      <c r="F7" s="53" t="s">
        <v>7</v>
      </c>
      <c r="H7" s="108"/>
    </row>
    <row r="8" spans="1:6" ht="18" customHeight="1" thickBot="1">
      <c r="A8" s="13" t="s">
        <v>5</v>
      </c>
      <c r="B8" s="14"/>
      <c r="C8" s="31"/>
      <c r="D8" s="55">
        <f>+'cont. reg  c_capit asseg2007-22'!D11+'cont. reg  c_capit asseg2006-22'!D12+'cont. reg  c_capit asseg2005-22'!D11+'cont.reg  cap ass_ 2004eprec-22'!D41</f>
        <v>116757.76</v>
      </c>
      <c r="E8" s="66">
        <f>+'cont. reg  c_capit asseg2007-22'!E11+'cont. reg  c_capit asseg2006-22'!E12+'cont. reg  c_capit asseg2005-22'!E11+'cont.reg  cap ass_ 2004eprec-22'!E41</f>
        <v>10647821.18</v>
      </c>
      <c r="F8" s="57">
        <f>+'cont. reg  c_capit asseg2007-22'!F11+'cont. reg  c_capit asseg2006-22'!F12+'cont. reg  c_capit asseg2005-22'!F11+'cont.reg  cap ass_ 2004eprec-22'!F41</f>
        <v>10764578.940000001</v>
      </c>
    </row>
    <row r="9" spans="1:2" ht="12.75">
      <c r="A9" s="1"/>
      <c r="B9" s="4"/>
    </row>
    <row r="10" spans="1:2" ht="12.75">
      <c r="A10" s="1"/>
      <c r="B10" s="5" t="s">
        <v>252</v>
      </c>
    </row>
    <row r="11" spans="1:4" ht="13.5" thickBot="1">
      <c r="A11" s="1"/>
      <c r="B11" s="4"/>
      <c r="D11" s="44">
        <v>0</v>
      </c>
    </row>
    <row r="12" spans="1:5" ht="13.5" thickBot="1">
      <c r="A12" s="21" t="s">
        <v>253</v>
      </c>
      <c r="B12" s="22"/>
      <c r="C12" s="25"/>
      <c r="D12" s="57">
        <f>+'cont. reg  c_capit asseg2007-22'!D17+'cont. reg  c_capit asseg2006-22'!D18+'cont. reg  c_capit asseg2005-22'!D16+'cont.reg  cap ass_ 2004eprec-22'!D58</f>
        <v>4225911.130000001</v>
      </c>
      <c r="E12" s="64"/>
    </row>
    <row r="13" spans="1:6" s="25" customFormat="1" ht="12.75">
      <c r="A13" s="23"/>
      <c r="B13" s="24"/>
      <c r="D13" s="58"/>
      <c r="E13" s="63"/>
      <c r="F13" s="63"/>
    </row>
    <row r="14" spans="1:6" s="25" customFormat="1" ht="12.75">
      <c r="A14" s="23"/>
      <c r="B14" s="24"/>
      <c r="D14" s="58"/>
      <c r="E14" s="63"/>
      <c r="F14" s="63"/>
    </row>
    <row r="15" spans="1:6" s="25" customFormat="1" ht="12.75">
      <c r="A15" s="23"/>
      <c r="B15" s="24"/>
      <c r="D15" s="58"/>
      <c r="E15" s="63"/>
      <c r="F15" s="63"/>
    </row>
    <row r="16" spans="1:6" s="25" customFormat="1" ht="12.75">
      <c r="A16" s="23"/>
      <c r="B16" s="24"/>
      <c r="D16" s="58"/>
      <c r="E16" s="63"/>
      <c r="F16" s="77"/>
    </row>
    <row r="17" spans="1:6" s="25" customFormat="1" ht="12.75">
      <c r="A17" s="23"/>
      <c r="B17" s="24"/>
      <c r="D17" s="58"/>
      <c r="E17" s="63"/>
      <c r="F17" s="63"/>
    </row>
    <row r="18" spans="1:6" s="25" customFormat="1" ht="12.75">
      <c r="A18" s="23"/>
      <c r="B18" s="24"/>
      <c r="D18" s="58"/>
      <c r="E18" s="63"/>
      <c r="F18" s="63"/>
    </row>
    <row r="19" spans="1:6" s="25" customFormat="1" ht="12.75">
      <c r="A19" s="23"/>
      <c r="B19" s="24"/>
      <c r="D19" s="58"/>
      <c r="E19" s="63"/>
      <c r="F19" s="63"/>
    </row>
    <row r="20" spans="1:6" s="25" customFormat="1" ht="12.75">
      <c r="A20" s="23"/>
      <c r="B20" s="24"/>
      <c r="D20" s="58"/>
      <c r="E20" s="63"/>
      <c r="F20" s="63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&amp;CRIEPILOGO CONTRIBUTI CONTO CAPITALE EX ASL 22&amp;R&amp;"Arial,Grassetto Corsivo"REGIONE PIEMONTE
ASL AL</oddHeader>
    <oddFooter>&amp;L&amp;"Arial,Grassetto"31/10/2014&amp;R&amp;P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B11">
      <selection activeCell="E32" sqref="E32"/>
    </sheetView>
  </sheetViews>
  <sheetFormatPr defaultColWidth="9.140625" defaultRowHeight="12.75"/>
  <cols>
    <col min="1" max="1" width="24.140625" style="0" customWidth="1"/>
    <col min="2" max="2" width="72.7109375" style="0" customWidth="1"/>
    <col min="3" max="3" width="12.421875" style="0" customWidth="1"/>
    <col min="4" max="4" width="15.00390625" style="0" customWidth="1"/>
    <col min="5" max="5" width="14.8515625" style="0" customWidth="1"/>
    <col min="6" max="6" width="14.421875" style="0" customWidth="1"/>
  </cols>
  <sheetData>
    <row r="2" spans="1:2" ht="12.75">
      <c r="A2" s="1"/>
      <c r="B2" s="5" t="s">
        <v>68</v>
      </c>
    </row>
    <row r="3" spans="1:4" ht="38.25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12.75">
      <c r="A4" s="29" t="s">
        <v>71</v>
      </c>
      <c r="B4" s="30" t="s">
        <v>72</v>
      </c>
      <c r="C4" s="29">
        <v>1998</v>
      </c>
      <c r="D4" s="81">
        <v>110806</v>
      </c>
    </row>
    <row r="5" spans="1:4" s="25" customFormat="1" ht="12.75">
      <c r="A5" s="29" t="s">
        <v>73</v>
      </c>
      <c r="B5" s="30" t="s">
        <v>74</v>
      </c>
      <c r="C5" s="29">
        <v>1997</v>
      </c>
      <c r="D5" s="81">
        <f>346026+56294</f>
        <v>402320</v>
      </c>
    </row>
    <row r="6" spans="1:4" s="25" customFormat="1" ht="12.75">
      <c r="A6" s="29" t="s">
        <v>75</v>
      </c>
      <c r="B6" s="30" t="s">
        <v>76</v>
      </c>
      <c r="C6" s="29">
        <v>1998</v>
      </c>
      <c r="D6" s="81">
        <v>210</v>
      </c>
    </row>
    <row r="7" spans="1:4" s="25" customFormat="1" ht="12.75">
      <c r="A7" s="29" t="s">
        <v>77</v>
      </c>
      <c r="B7" s="30" t="s">
        <v>78</v>
      </c>
      <c r="C7" s="29"/>
      <c r="D7" s="81">
        <v>1311</v>
      </c>
    </row>
    <row r="8" spans="1:4" s="25" customFormat="1" ht="12.75">
      <c r="A8" s="118" t="s">
        <v>69</v>
      </c>
      <c r="B8" s="119" t="s">
        <v>70</v>
      </c>
      <c r="C8" s="27">
        <v>1994</v>
      </c>
      <c r="D8" s="82">
        <f>774685+309874+23241</f>
        <v>1107800</v>
      </c>
    </row>
    <row r="9" spans="1:4" s="25" customFormat="1" ht="12.75">
      <c r="A9" s="29" t="s">
        <v>79</v>
      </c>
      <c r="B9" s="30" t="s">
        <v>80</v>
      </c>
      <c r="C9" s="29"/>
      <c r="D9" s="81">
        <v>230856</v>
      </c>
    </row>
    <row r="10" spans="1:4" s="25" customFormat="1" ht="12.75">
      <c r="A10" s="29" t="s">
        <v>81</v>
      </c>
      <c r="B10" s="30" t="s">
        <v>82</v>
      </c>
      <c r="C10" s="29"/>
      <c r="D10" s="81">
        <v>51646</v>
      </c>
    </row>
    <row r="11" spans="1:4" s="25" customFormat="1" ht="12.75">
      <c r="A11" s="29" t="s">
        <v>83</v>
      </c>
      <c r="B11" s="30" t="s">
        <v>84</v>
      </c>
      <c r="C11" s="29">
        <v>1995</v>
      </c>
      <c r="D11" s="81">
        <v>38</v>
      </c>
    </row>
    <row r="12" spans="1:4" s="25" customFormat="1" ht="13.5" thickBot="1">
      <c r="A12" s="29"/>
      <c r="B12" s="30"/>
      <c r="C12" s="29"/>
      <c r="D12" s="81"/>
    </row>
    <row r="13" spans="1:4" s="25" customFormat="1" ht="13.5" thickBot="1">
      <c r="A13" s="83" t="s">
        <v>4</v>
      </c>
      <c r="B13" s="84"/>
      <c r="C13" s="32"/>
      <c r="D13" s="85">
        <f>SUM(D4:D12)</f>
        <v>1904987</v>
      </c>
    </row>
    <row r="14" spans="1:2" ht="12.75">
      <c r="A14" s="1"/>
      <c r="B14" s="4"/>
    </row>
    <row r="15" spans="1:2" ht="12.75">
      <c r="A15" s="1"/>
      <c r="B15" s="5" t="s">
        <v>249</v>
      </c>
    </row>
    <row r="16" spans="1:6" ht="51">
      <c r="A16" s="11" t="s">
        <v>0</v>
      </c>
      <c r="B16" s="12" t="s">
        <v>1</v>
      </c>
      <c r="C16" s="11" t="s">
        <v>6</v>
      </c>
      <c r="D16" s="11" t="s">
        <v>250</v>
      </c>
      <c r="E16" s="11" t="s">
        <v>251</v>
      </c>
      <c r="F16" s="11" t="s">
        <v>3</v>
      </c>
    </row>
    <row r="17" spans="1:6" s="25" customFormat="1" ht="15.75" customHeight="1" thickBot="1">
      <c r="A17" s="68" t="s">
        <v>69</v>
      </c>
      <c r="B17" s="35" t="s">
        <v>70</v>
      </c>
      <c r="C17" s="69">
        <v>1994</v>
      </c>
      <c r="D17" s="67"/>
      <c r="E17" s="67">
        <v>774685</v>
      </c>
      <c r="F17" s="85">
        <f>SUM(D17:E17)</f>
        <v>774685</v>
      </c>
    </row>
    <row r="18" spans="1:6" ht="18" customHeight="1" thickBot="1">
      <c r="A18" s="13" t="s">
        <v>5</v>
      </c>
      <c r="B18" s="14"/>
      <c r="C18" s="31"/>
      <c r="D18" s="15">
        <f>SUM(D17:D17)</f>
        <v>0</v>
      </c>
      <c r="E18" s="16">
        <f>SUM(E17:E17)</f>
        <v>774685</v>
      </c>
      <c r="F18" s="17">
        <f>D18+E18</f>
        <v>774685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252</v>
      </c>
    </row>
    <row r="21" spans="1:4" ht="38.25">
      <c r="A21" s="18" t="s">
        <v>0</v>
      </c>
      <c r="B21" s="19" t="s">
        <v>252</v>
      </c>
      <c r="C21" s="20" t="s">
        <v>6</v>
      </c>
      <c r="D21" s="20" t="s">
        <v>2</v>
      </c>
    </row>
    <row r="22" spans="1:4" s="87" customFormat="1" ht="12.75">
      <c r="A22" s="48" t="s">
        <v>71</v>
      </c>
      <c r="B22" s="86" t="s">
        <v>72</v>
      </c>
      <c r="C22" s="48">
        <v>1998</v>
      </c>
      <c r="D22" s="81">
        <v>110806</v>
      </c>
    </row>
    <row r="23" spans="1:4" s="87" customFormat="1" ht="12.75">
      <c r="A23" s="48" t="s">
        <v>73</v>
      </c>
      <c r="B23" s="86" t="s">
        <v>74</v>
      </c>
      <c r="C23" s="48">
        <v>1997</v>
      </c>
      <c r="D23" s="81">
        <f>346026+56294</f>
        <v>402320</v>
      </c>
    </row>
    <row r="24" spans="1:4" s="87" customFormat="1" ht="12.75">
      <c r="A24" s="48" t="s">
        <v>75</v>
      </c>
      <c r="B24" s="86" t="s">
        <v>76</v>
      </c>
      <c r="C24" s="48">
        <v>1998</v>
      </c>
      <c r="D24" s="81">
        <v>210</v>
      </c>
    </row>
    <row r="25" spans="1:4" s="87" customFormat="1" ht="12.75">
      <c r="A25" s="48" t="s">
        <v>77</v>
      </c>
      <c r="B25" s="86" t="s">
        <v>78</v>
      </c>
      <c r="C25" s="48"/>
      <c r="D25" s="81">
        <v>1311</v>
      </c>
    </row>
    <row r="26" spans="1:4" s="87" customFormat="1" ht="12.75">
      <c r="A26" s="68" t="s">
        <v>69</v>
      </c>
      <c r="B26" s="35" t="s">
        <v>70</v>
      </c>
      <c r="C26" s="69">
        <v>1994</v>
      </c>
      <c r="D26" s="82">
        <f>309874+23241</f>
        <v>333115</v>
      </c>
    </row>
    <row r="27" spans="1:4" s="87" customFormat="1" ht="12.75">
      <c r="A27" s="48" t="s">
        <v>79</v>
      </c>
      <c r="B27" s="86" t="s">
        <v>80</v>
      </c>
      <c r="C27" s="48"/>
      <c r="D27" s="81">
        <v>230856</v>
      </c>
    </row>
    <row r="28" spans="1:4" s="87" customFormat="1" ht="12.75">
      <c r="A28" s="48" t="s">
        <v>81</v>
      </c>
      <c r="B28" s="86" t="s">
        <v>82</v>
      </c>
      <c r="C28" s="48"/>
      <c r="D28" s="81">
        <v>51646</v>
      </c>
    </row>
    <row r="29" spans="1:4" s="87" customFormat="1" ht="12.75">
      <c r="A29" s="48" t="s">
        <v>83</v>
      </c>
      <c r="B29" s="86" t="s">
        <v>84</v>
      </c>
      <c r="C29" s="48">
        <v>1995</v>
      </c>
      <c r="D29" s="81">
        <v>38</v>
      </c>
    </row>
    <row r="30" spans="1:5" s="25" customFormat="1" ht="12.75">
      <c r="A30" s="68"/>
      <c r="B30" s="68"/>
      <c r="C30" s="69"/>
      <c r="D30" s="3"/>
      <c r="E30" s="70"/>
    </row>
    <row r="31" spans="1:5" s="25" customFormat="1" ht="13.5" thickBot="1">
      <c r="A31" s="68"/>
      <c r="B31" s="68"/>
      <c r="C31" s="69"/>
      <c r="D31" s="3"/>
      <c r="E31" s="70"/>
    </row>
    <row r="32" spans="1:4" ht="13.5" thickBot="1">
      <c r="A32" s="21" t="s">
        <v>253</v>
      </c>
      <c r="B32" s="22"/>
      <c r="C32" s="25"/>
      <c r="D32" s="17">
        <f>SUM(D22:D31)</f>
        <v>1130302</v>
      </c>
    </row>
    <row r="33" spans="1:4" s="25" customFormat="1" ht="12.75">
      <c r="A33" s="23"/>
      <c r="B33" s="24"/>
      <c r="D33" s="26"/>
    </row>
    <row r="34" spans="1:4" s="25" customFormat="1" ht="12.75">
      <c r="A34" s="23"/>
      <c r="B34" s="24"/>
      <c r="D34" s="26"/>
    </row>
    <row r="35" spans="1:4" s="25" customFormat="1" ht="12.75">
      <c r="A35" s="23"/>
      <c r="B35" s="24"/>
      <c r="D35" s="26"/>
    </row>
    <row r="36" spans="1:4" s="25" customFormat="1" ht="12.75">
      <c r="A36" s="23"/>
      <c r="B36" s="24"/>
      <c r="D36" s="26"/>
    </row>
    <row r="37" spans="1:4" s="25" customFormat="1" ht="12.75">
      <c r="A37" s="23"/>
      <c r="B37" s="24"/>
      <c r="D37" s="26"/>
    </row>
    <row r="38" spans="1:4" s="25" customFormat="1" ht="12.75">
      <c r="A38" s="23"/>
      <c r="B38" s="24"/>
      <c r="D38" s="26"/>
    </row>
    <row r="39" spans="1:4" s="25" customFormat="1" ht="12.75">
      <c r="A39" s="23"/>
      <c r="B39" s="24"/>
      <c r="D39" s="26"/>
    </row>
    <row r="40" spans="1:4" s="25" customFormat="1" ht="12.75">
      <c r="A40" s="23"/>
      <c r="B40" s="24"/>
      <c r="D40" s="26"/>
    </row>
    <row r="41" spans="1:2" ht="12.75">
      <c r="A41" s="1"/>
      <c r="B41" s="4"/>
    </row>
    <row r="42" spans="1:2" ht="12.75">
      <c r="A42" s="1"/>
      <c r="B42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</sheetData>
  <printOptions/>
  <pageMargins left="0.2" right="0.19" top="0.67" bottom="0.73" header="0.27" footer="0.28"/>
  <pageSetup horizontalDpi="600" verticalDpi="600" orientation="landscape" paperSize="9" scale="85" r:id="rId1"/>
  <headerFooter alignWithMargins="0">
    <oddHeader>&amp;LCONSUNTIVO 2013&amp;CCONTRIBUTI CONTO CAPITALE EX ASL 21_ANNO 2007 E PREC.&amp;R&amp;"Arial,Grassetto Corsivo"REGIONE PIEMONTE
ASL AL</oddHeader>
    <oddFooter>&amp;L&amp;"Arial,Grassetto"31/10/2014&amp;R&amp;P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E12" sqref="E12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100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+'contib regc cap as2007 eprec-21'!D13</f>
        <v>1904987</v>
      </c>
    </row>
    <row r="5" spans="1:2" ht="12.75">
      <c r="A5" s="1"/>
      <c r="B5" s="4"/>
    </row>
    <row r="6" spans="1:2" ht="12.75">
      <c r="A6" s="1"/>
      <c r="B6" s="5" t="s">
        <v>236</v>
      </c>
    </row>
    <row r="7" spans="1:6" ht="39" thickBot="1">
      <c r="A7" s="11"/>
      <c r="B7" s="12"/>
      <c r="C7" s="11"/>
      <c r="D7" s="11" t="s">
        <v>231</v>
      </c>
      <c r="E7" s="11" t="s">
        <v>232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/>
      <c r="E8" s="16">
        <f>+'contib regc cap as2007 eprec-21'!F18</f>
        <v>774685</v>
      </c>
      <c r="F8" s="17">
        <f>+E8+D8</f>
        <v>774685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234</v>
      </c>
    </row>
    <row r="11" spans="1:4" ht="13.5" thickBot="1">
      <c r="A11" s="1"/>
      <c r="B11" s="4"/>
      <c r="D11" s="3"/>
    </row>
    <row r="12" spans="1:4" ht="13.5" thickBot="1">
      <c r="A12" s="21" t="s">
        <v>235</v>
      </c>
      <c r="B12" s="22"/>
      <c r="C12" s="25"/>
      <c r="D12" s="17">
        <f>+D4-F8</f>
        <v>1130302</v>
      </c>
    </row>
    <row r="13" spans="1:4" s="25" customFormat="1" ht="12.75">
      <c r="A13" s="23"/>
      <c r="B13" s="24"/>
      <c r="D13" s="26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5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27" right="0.25" top="1" bottom="1" header="0.5" footer="0.5"/>
  <pageSetup horizontalDpi="600" verticalDpi="600" orientation="landscape" paperSize="9" scale="85" r:id="rId1"/>
  <headerFooter alignWithMargins="0">
    <oddHeader>&amp;LCONSUNTIVO 2013
&amp;CRIEPILOGO CONTRIBUTI CONTO CAPITALE EX ASL 21&amp;R&amp;"Arial,Grassetto"REGIONE PIEMONTE
ASL AL</oddHeader>
    <oddFooter>&amp;L&amp;"Arial,Grassetto Corsivo"31/10/2014&amp;R&amp;P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C8">
      <selection activeCell="E20" sqref="E20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239</v>
      </c>
    </row>
    <row r="3" spans="1:4" ht="38.25">
      <c r="A3" s="6" t="s">
        <v>0</v>
      </c>
      <c r="B3" s="7" t="s">
        <v>1</v>
      </c>
      <c r="C3" s="6">
        <v>2012</v>
      </c>
      <c r="D3" s="7" t="s">
        <v>2</v>
      </c>
    </row>
    <row r="4" spans="1:4" s="25" customFormat="1" ht="31.5" customHeight="1">
      <c r="A4" s="41" t="s">
        <v>240</v>
      </c>
      <c r="B4" s="42" t="s">
        <v>241</v>
      </c>
      <c r="C4" s="40"/>
      <c r="D4" s="40">
        <v>33022.29</v>
      </c>
    </row>
    <row r="5" spans="1:4" ht="38.25">
      <c r="A5" s="41" t="s">
        <v>242</v>
      </c>
      <c r="B5" s="42" t="s">
        <v>266</v>
      </c>
      <c r="C5" s="40"/>
      <c r="D5" s="40">
        <v>30491.76</v>
      </c>
    </row>
    <row r="6" spans="1:4" ht="12.75">
      <c r="A6" s="41" t="s">
        <v>243</v>
      </c>
      <c r="B6" s="42" t="s">
        <v>244</v>
      </c>
      <c r="C6" s="40"/>
      <c r="D6" s="40">
        <v>14794.27</v>
      </c>
    </row>
    <row r="7" spans="1:5" ht="26.25" thickBot="1">
      <c r="A7" s="41" t="s">
        <v>246</v>
      </c>
      <c r="B7" s="42" t="s">
        <v>247</v>
      </c>
      <c r="C7" s="40"/>
      <c r="D7" s="40">
        <v>1153247</v>
      </c>
      <c r="E7" s="25"/>
    </row>
    <row r="8" spans="1:4" ht="13.5" thickBot="1">
      <c r="A8" s="8" t="s">
        <v>4</v>
      </c>
      <c r="B8" s="9"/>
      <c r="C8" s="10"/>
      <c r="D8" s="2">
        <f>SUM(D4:D7)</f>
        <v>1231555.32</v>
      </c>
    </row>
    <row r="9" spans="1:4" ht="12.75">
      <c r="A9" s="1"/>
      <c r="B9" s="4"/>
      <c r="D9" s="34"/>
    </row>
    <row r="10" spans="1:2" ht="12.75">
      <c r="A10" s="1"/>
      <c r="B10" s="5" t="s">
        <v>236</v>
      </c>
    </row>
    <row r="11" spans="1:6" ht="51">
      <c r="A11" s="11" t="s">
        <v>0</v>
      </c>
      <c r="B11" s="12" t="s">
        <v>1</v>
      </c>
      <c r="C11" s="11">
        <v>2012</v>
      </c>
      <c r="D11" s="11" t="s">
        <v>250</v>
      </c>
      <c r="E11" s="11" t="s">
        <v>251</v>
      </c>
      <c r="F11" s="11" t="s">
        <v>3</v>
      </c>
    </row>
    <row r="12" spans="1:6" s="25" customFormat="1" ht="31.5" customHeight="1">
      <c r="A12" s="41" t="s">
        <v>240</v>
      </c>
      <c r="B12" s="42" t="s">
        <v>241</v>
      </c>
      <c r="C12" s="40"/>
      <c r="D12" s="40"/>
      <c r="E12" s="25">
        <v>17666</v>
      </c>
      <c r="F12" s="101">
        <f>+D12+E12</f>
        <v>17666</v>
      </c>
    </row>
    <row r="13" spans="1:6" s="25" customFormat="1" ht="31.5" customHeight="1">
      <c r="A13" s="41" t="s">
        <v>242</v>
      </c>
      <c r="B13" s="42" t="s">
        <v>264</v>
      </c>
      <c r="C13" s="40"/>
      <c r="D13" s="40">
        <v>15506.49</v>
      </c>
      <c r="E13" s="25">
        <v>0</v>
      </c>
      <c r="F13" s="101">
        <f>+D13+E13</f>
        <v>15506.49</v>
      </c>
    </row>
    <row r="14" spans="1:6" ht="13.5" thickBot="1">
      <c r="A14" s="41" t="s">
        <v>243</v>
      </c>
      <c r="B14" s="42" t="s">
        <v>244</v>
      </c>
      <c r="C14" s="40"/>
      <c r="D14" s="40"/>
      <c r="E14">
        <v>14794.27</v>
      </c>
      <c r="F14" s="34">
        <f>+D14+E14</f>
        <v>14794.27</v>
      </c>
    </row>
    <row r="15" spans="1:6" ht="18" customHeight="1" thickBot="1">
      <c r="A15" s="13" t="s">
        <v>5</v>
      </c>
      <c r="B15" s="14"/>
      <c r="C15" s="31"/>
      <c r="D15" s="15">
        <f>SUM(D12:D14)</f>
        <v>15506.49</v>
      </c>
      <c r="E15" s="15">
        <f>SUM(E12:E14)</f>
        <v>32460.27</v>
      </c>
      <c r="F15" s="15">
        <f>SUM(F12:F14)</f>
        <v>47966.759999999995</v>
      </c>
    </row>
    <row r="16" spans="1:6" ht="12.75">
      <c r="A16" s="1"/>
      <c r="B16" s="4"/>
      <c r="D16" s="3"/>
      <c r="E16" s="3"/>
      <c r="F16" s="3"/>
    </row>
    <row r="17" spans="1:2" ht="12.75">
      <c r="A17" s="1"/>
      <c r="B17" s="5" t="s">
        <v>252</v>
      </c>
    </row>
    <row r="18" spans="1:4" ht="51">
      <c r="A18" s="18" t="s">
        <v>0</v>
      </c>
      <c r="B18" s="19" t="s">
        <v>252</v>
      </c>
      <c r="C18" s="20">
        <v>2012</v>
      </c>
      <c r="D18" s="20" t="s">
        <v>2</v>
      </c>
    </row>
    <row r="19" spans="1:4" s="25" customFormat="1" ht="31.5" customHeight="1">
      <c r="A19" s="41" t="s">
        <v>240</v>
      </c>
      <c r="B19" s="42" t="s">
        <v>241</v>
      </c>
      <c r="C19" s="40"/>
      <c r="D19" s="40">
        <f>+D4-F12</f>
        <v>15356.29</v>
      </c>
    </row>
    <row r="20" spans="1:4" ht="38.25">
      <c r="A20" s="41" t="s">
        <v>242</v>
      </c>
      <c r="B20" s="42" t="s">
        <v>265</v>
      </c>
      <c r="C20" s="40"/>
      <c r="D20" s="40">
        <f>+D5-F13</f>
        <v>14985.269999999999</v>
      </c>
    </row>
    <row r="21" spans="1:5" ht="26.25" thickBot="1">
      <c r="A21" s="41" t="s">
        <v>246</v>
      </c>
      <c r="B21" s="42" t="s">
        <v>247</v>
      </c>
      <c r="C21" s="40"/>
      <c r="D21" s="40">
        <v>1153247</v>
      </c>
      <c r="E21" s="25"/>
    </row>
    <row r="22" spans="1:4" ht="13.5" thickBot="1">
      <c r="A22" s="21" t="s">
        <v>253</v>
      </c>
      <c r="B22" s="22"/>
      <c r="C22" s="25"/>
      <c r="D22" s="15">
        <f>SUM(D19:D21)</f>
        <v>1183588.56</v>
      </c>
    </row>
    <row r="23" spans="1:4" s="25" customFormat="1" ht="12.75">
      <c r="A23" s="23"/>
      <c r="B23" s="24"/>
      <c r="D23" s="111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85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2" ht="12.75">
      <c r="A31" s="1"/>
      <c r="B31" s="4"/>
    </row>
    <row r="32" spans="1:2" ht="12.75">
      <c r="A32" s="1"/>
      <c r="B32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 &amp;CCONTRIBUTI CONTO CAPITALE  ASL AL ANNO 2012
&amp;R&amp;"Arial,Grassetto Corsivo"REGIONE PIEMONTE
ASL AL</oddHeader>
    <oddFooter>&amp;L&amp;"Arial,Grassetto"31/10/2014&amp;R&amp;P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C1">
      <selection activeCell="G10" sqref="G10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228</v>
      </c>
    </row>
    <row r="3" spans="1:4" ht="38.25">
      <c r="A3" s="6" t="s">
        <v>0</v>
      </c>
      <c r="B3" s="7" t="s">
        <v>1</v>
      </c>
      <c r="C3" s="6">
        <v>2011</v>
      </c>
      <c r="D3" s="7" t="s">
        <v>2</v>
      </c>
    </row>
    <row r="4" spans="1:4" ht="13.5" thickBot="1">
      <c r="A4" s="4"/>
      <c r="B4" s="4"/>
      <c r="D4" s="3"/>
    </row>
    <row r="5" spans="1:4" ht="13.5" thickBot="1">
      <c r="A5" s="8" t="s">
        <v>4</v>
      </c>
      <c r="B5" s="9"/>
      <c r="C5" s="10"/>
      <c r="D5" s="2">
        <f>SUM(D4:D4)</f>
        <v>0</v>
      </c>
    </row>
    <row r="6" spans="1:2" ht="12.75">
      <c r="A6" s="1"/>
      <c r="B6" s="4"/>
    </row>
    <row r="7" spans="1:2" ht="12.75">
      <c r="A7" s="1"/>
      <c r="B7" s="5" t="s">
        <v>249</v>
      </c>
    </row>
    <row r="8" spans="1:6" ht="51">
      <c r="A8" s="11" t="s">
        <v>0</v>
      </c>
      <c r="B8" s="12" t="s">
        <v>1</v>
      </c>
      <c r="C8" s="11">
        <v>2011</v>
      </c>
      <c r="D8" s="11" t="s">
        <v>250</v>
      </c>
      <c r="E8" s="11" t="s">
        <v>251</v>
      </c>
      <c r="F8" s="11" t="s">
        <v>3</v>
      </c>
    </row>
    <row r="9" spans="1:6" ht="13.5" thickBot="1">
      <c r="A9" s="1"/>
      <c r="B9" s="4"/>
      <c r="D9" s="3">
        <v>0</v>
      </c>
      <c r="E9" s="3"/>
      <c r="F9" s="2"/>
    </row>
    <row r="10" spans="1:6" ht="18" customHeight="1" thickBot="1">
      <c r="A10" s="13" t="s">
        <v>5</v>
      </c>
      <c r="B10" s="14"/>
      <c r="C10" s="31"/>
      <c r="D10" s="15">
        <f>SUM(D9:D9)</f>
        <v>0</v>
      </c>
      <c r="E10" s="15">
        <f>SUM(E9:E9)</f>
        <v>0</v>
      </c>
      <c r="F10" s="15">
        <f>SUM(F9:F9)</f>
        <v>0</v>
      </c>
    </row>
    <row r="11" spans="1:6" ht="12.75">
      <c r="A11" s="1"/>
      <c r="B11" s="4"/>
      <c r="D11" s="3"/>
      <c r="E11" s="3"/>
      <c r="F11" s="3"/>
    </row>
    <row r="12" spans="1:2" ht="12.75">
      <c r="A12" s="1"/>
      <c r="B12" s="5" t="s">
        <v>252</v>
      </c>
    </row>
    <row r="13" spans="1:4" ht="51">
      <c r="A13" s="18" t="s">
        <v>0</v>
      </c>
      <c r="B13" s="19" t="s">
        <v>252</v>
      </c>
      <c r="C13" s="20">
        <v>2011</v>
      </c>
      <c r="D13" s="20" t="s">
        <v>2</v>
      </c>
    </row>
    <row r="14" spans="1:4" s="25" customFormat="1" ht="13.5" thickBot="1">
      <c r="A14" s="27"/>
      <c r="B14" s="28"/>
      <c r="C14" s="29"/>
      <c r="D14" s="29"/>
    </row>
    <row r="15" spans="1:4" ht="13.5" thickBot="1">
      <c r="A15" s="21" t="s">
        <v>253</v>
      </c>
      <c r="B15" s="22"/>
      <c r="C15" s="25"/>
      <c r="D15" s="15">
        <f>SUM(D14:D14)</f>
        <v>0</v>
      </c>
    </row>
    <row r="16" spans="1:4" s="25" customFormat="1" ht="12.75">
      <c r="A16" s="23"/>
      <c r="B16" s="24"/>
      <c r="D16" s="111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85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2" ht="12.75">
      <c r="A24" s="1"/>
      <c r="B24" s="4"/>
    </row>
    <row r="25" spans="1:2" ht="12.75">
      <c r="A25" s="1"/>
      <c r="B25" s="4"/>
    </row>
    <row r="28" spans="1:2" ht="12.75">
      <c r="A28" s="1"/>
      <c r="B28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 &amp;CCONTRIBUTI CONTO CAPITALE ASL AL ANNO 2011
&amp;R&amp;"Arial,Grassetto Corsivo"REGIONE PIEMONTE
ASL AL</oddHeader>
    <oddFooter>&amp;L&amp;"Arial,Grassetto"31/10/2014&amp;R&amp;P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C10">
      <selection activeCell="G16" sqref="G16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162</v>
      </c>
    </row>
    <row r="3" spans="1:4" ht="38.25">
      <c r="A3" s="6" t="s">
        <v>0</v>
      </c>
      <c r="B3" s="7" t="s">
        <v>1</v>
      </c>
      <c r="C3" s="6">
        <v>2010</v>
      </c>
      <c r="D3" s="7" t="s">
        <v>2</v>
      </c>
    </row>
    <row r="4" spans="1:4" s="25" customFormat="1" ht="31.5" customHeight="1">
      <c r="A4" s="41" t="s">
        <v>163</v>
      </c>
      <c r="B4" s="42" t="s">
        <v>164</v>
      </c>
      <c r="C4" s="40"/>
      <c r="D4" s="40">
        <v>2080</v>
      </c>
    </row>
    <row r="5" spans="1:4" ht="25.5">
      <c r="A5" s="41" t="s">
        <v>165</v>
      </c>
      <c r="B5" s="42" t="s">
        <v>166</v>
      </c>
      <c r="C5" s="40"/>
      <c r="D5" s="40">
        <v>16972.8</v>
      </c>
    </row>
    <row r="6" spans="1:4" ht="38.25">
      <c r="A6" s="41" t="s">
        <v>167</v>
      </c>
      <c r="B6" s="42" t="s">
        <v>168</v>
      </c>
      <c r="C6" s="40"/>
      <c r="D6" s="40">
        <v>1929.2</v>
      </c>
    </row>
    <row r="7" spans="1:5" ht="38.25">
      <c r="A7" s="41" t="s">
        <v>169</v>
      </c>
      <c r="B7" s="42" t="s">
        <v>170</v>
      </c>
      <c r="C7" s="40"/>
      <c r="D7" s="40">
        <v>3705210</v>
      </c>
      <c r="E7" s="25"/>
    </row>
    <row r="8" spans="1:5" ht="25.5">
      <c r="A8" s="41" t="s">
        <v>27</v>
      </c>
      <c r="B8" s="42" t="s">
        <v>114</v>
      </c>
      <c r="C8" s="40"/>
      <c r="D8" s="40">
        <v>800000</v>
      </c>
      <c r="E8" s="70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4526192</v>
      </c>
    </row>
    <row r="11" spans="1:2" ht="12.75">
      <c r="A11" s="1"/>
      <c r="B11" s="4"/>
    </row>
    <row r="12" spans="1:2" ht="12.75">
      <c r="A12" s="1"/>
      <c r="B12" s="5" t="s">
        <v>249</v>
      </c>
    </row>
    <row r="13" spans="1:6" ht="51">
      <c r="A13" s="11" t="s">
        <v>0</v>
      </c>
      <c r="B13" s="12" t="s">
        <v>1</v>
      </c>
      <c r="C13" s="11">
        <v>2010</v>
      </c>
      <c r="D13" s="11" t="s">
        <v>250</v>
      </c>
      <c r="E13" s="11" t="s">
        <v>251</v>
      </c>
      <c r="F13" s="11" t="s">
        <v>3</v>
      </c>
    </row>
    <row r="14" spans="1:6" s="25" customFormat="1" ht="31.5" customHeight="1">
      <c r="A14" s="41" t="s">
        <v>163</v>
      </c>
      <c r="B14" s="42" t="s">
        <v>164</v>
      </c>
      <c r="C14" s="40"/>
      <c r="D14" s="40"/>
      <c r="E14" s="131">
        <v>2080</v>
      </c>
      <c r="F14" s="101">
        <f>+D14+E14</f>
        <v>2080</v>
      </c>
    </row>
    <row r="15" spans="1:6" ht="39" thickBot="1">
      <c r="A15" s="41" t="s">
        <v>167</v>
      </c>
      <c r="B15" s="42" t="s">
        <v>168</v>
      </c>
      <c r="C15" s="40"/>
      <c r="D15" s="40"/>
      <c r="E15" s="116">
        <v>1929.2</v>
      </c>
      <c r="F15" s="34">
        <f>+D15+E15</f>
        <v>1929.2</v>
      </c>
    </row>
    <row r="16" spans="1:6" ht="18" customHeight="1" thickBot="1">
      <c r="A16" s="13" t="s">
        <v>5</v>
      </c>
      <c r="B16" s="14"/>
      <c r="C16" s="31"/>
      <c r="D16" s="15">
        <f>SUM(D14:D15)</f>
        <v>0</v>
      </c>
      <c r="E16" s="15">
        <f>SUM(E14:E15)</f>
        <v>4009.2</v>
      </c>
      <c r="F16" s="15">
        <f>SUM(F14:F15)</f>
        <v>4009.2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252</v>
      </c>
    </row>
    <row r="19" spans="1:4" ht="51">
      <c r="A19" s="18" t="s">
        <v>0</v>
      </c>
      <c r="B19" s="19" t="s">
        <v>252</v>
      </c>
      <c r="C19" s="20">
        <v>2010</v>
      </c>
      <c r="D19" s="20" t="s">
        <v>2</v>
      </c>
    </row>
    <row r="20" spans="1:4" s="25" customFormat="1" ht="25.5">
      <c r="A20" s="41" t="s">
        <v>165</v>
      </c>
      <c r="B20" s="42" t="s">
        <v>166</v>
      </c>
      <c r="C20" s="29"/>
      <c r="D20" s="116">
        <v>16972.8</v>
      </c>
    </row>
    <row r="21" spans="1:4" ht="38.25">
      <c r="A21" s="41" t="s">
        <v>169</v>
      </c>
      <c r="B21" s="42" t="s">
        <v>170</v>
      </c>
      <c r="D21" s="116">
        <v>3705210</v>
      </c>
    </row>
    <row r="22" spans="1:4" ht="26.25" thickBot="1">
      <c r="A22" s="41" t="s">
        <v>27</v>
      </c>
      <c r="B22" s="42" t="s">
        <v>114</v>
      </c>
      <c r="D22" s="116">
        <v>800000</v>
      </c>
    </row>
    <row r="23" spans="1:4" ht="13.5" thickBot="1">
      <c r="A23" s="21" t="s">
        <v>253</v>
      </c>
      <c r="B23" s="22"/>
      <c r="C23" s="25"/>
      <c r="D23" s="15">
        <f>SUM(D20:D22)</f>
        <v>4522182.8</v>
      </c>
    </row>
    <row r="24" spans="1:2" s="25" customFormat="1" ht="12.75">
      <c r="A24" s="23"/>
      <c r="B24" s="24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85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
 &amp;CCONTRIBUTI CONTO CAPITALE  ASL AL ANNO 2010
&amp;R&amp;"Arial,Grassetto Corsivo"REGIONE PIEMONTE
ASL AL</oddHeader>
    <oddFooter>&amp;L&amp;"Arial,Grassetto"31/10/2014&amp;R&amp;P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26"/>
  <sheetViews>
    <sheetView workbookViewId="0" topLeftCell="C67">
      <selection activeCell="E30" sqref="E30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28125" style="71" bestFit="1" customWidth="1"/>
    <col min="5" max="5" width="13.8515625" style="71" bestFit="1" customWidth="1"/>
    <col min="6" max="6" width="13.421875" style="71" bestFit="1" customWidth="1"/>
    <col min="7" max="7" width="12.00390625" style="71" bestFit="1" customWidth="1"/>
    <col min="8" max="8" width="9.8515625" style="71" bestFit="1" customWidth="1"/>
    <col min="9" max="9" width="11.140625" style="71" bestFit="1" customWidth="1"/>
    <col min="10" max="10" width="9.8515625" style="71" bestFit="1" customWidth="1"/>
    <col min="11" max="13" width="9.140625" style="71" customWidth="1"/>
  </cols>
  <sheetData>
    <row r="2" spans="1:2" ht="12.75">
      <c r="A2" s="1"/>
      <c r="B2" s="5" t="s">
        <v>85</v>
      </c>
    </row>
    <row r="3" spans="1:5" ht="61.5" customHeight="1">
      <c r="A3" s="6" t="s">
        <v>0</v>
      </c>
      <c r="B3" s="7" t="s">
        <v>1</v>
      </c>
      <c r="C3" s="6">
        <v>2009</v>
      </c>
      <c r="D3" s="76" t="s">
        <v>2</v>
      </c>
      <c r="E3" s="72"/>
    </row>
    <row r="4" spans="1:13" s="25" customFormat="1" ht="25.5">
      <c r="A4" s="41" t="s">
        <v>27</v>
      </c>
      <c r="B4" s="42" t="s">
        <v>133</v>
      </c>
      <c r="C4" s="40"/>
      <c r="D4" s="72">
        <v>550000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s="25" customFormat="1" ht="25.5">
      <c r="A5" s="41" t="s">
        <v>27</v>
      </c>
      <c r="B5" s="42" t="s">
        <v>134</v>
      </c>
      <c r="C5" s="40"/>
      <c r="D5" s="72">
        <v>300000</v>
      </c>
      <c r="E5" s="72"/>
      <c r="F5" s="72"/>
      <c r="G5" s="72"/>
      <c r="H5" s="72"/>
      <c r="I5" s="72"/>
      <c r="J5" s="72"/>
      <c r="K5" s="72"/>
      <c r="L5" s="72"/>
      <c r="M5" s="72"/>
    </row>
    <row r="6" spans="1:13" s="25" customFormat="1" ht="25.5">
      <c r="A6" s="41" t="s">
        <v>86</v>
      </c>
      <c r="B6" s="42" t="s">
        <v>136</v>
      </c>
      <c r="C6" s="40"/>
      <c r="D6" s="72">
        <v>4103000</v>
      </c>
      <c r="E6" s="72"/>
      <c r="F6" s="72"/>
      <c r="G6" s="72"/>
      <c r="H6" s="72"/>
      <c r="I6" s="72"/>
      <c r="J6" s="72"/>
      <c r="K6" s="72"/>
      <c r="L6" s="72"/>
      <c r="M6" s="72"/>
    </row>
    <row r="7" spans="1:13" s="25" customFormat="1" ht="25.5">
      <c r="A7" s="4" t="s">
        <v>99</v>
      </c>
      <c r="B7" s="42" t="s">
        <v>138</v>
      </c>
      <c r="C7" s="40"/>
      <c r="D7" s="72">
        <v>528979</v>
      </c>
      <c r="E7" s="72"/>
      <c r="F7" s="72"/>
      <c r="G7" s="72"/>
      <c r="H7" s="72"/>
      <c r="I7" s="72"/>
      <c r="J7" s="72"/>
      <c r="K7" s="72"/>
      <c r="L7" s="72"/>
      <c r="M7" s="72"/>
    </row>
    <row r="8" spans="1:13" s="25" customFormat="1" ht="25.5">
      <c r="A8" s="41" t="s">
        <v>93</v>
      </c>
      <c r="B8" s="42" t="s">
        <v>139</v>
      </c>
      <c r="C8" s="40"/>
      <c r="D8" s="72">
        <v>410000</v>
      </c>
      <c r="E8" s="72"/>
      <c r="F8" s="72"/>
      <c r="G8" s="72"/>
      <c r="H8" s="72"/>
      <c r="I8" s="72"/>
      <c r="J8" s="72"/>
      <c r="K8" s="72"/>
      <c r="L8" s="72"/>
      <c r="M8" s="72"/>
    </row>
    <row r="9" spans="1:13" s="25" customFormat="1" ht="25.5">
      <c r="A9" s="41" t="s">
        <v>87</v>
      </c>
      <c r="B9" s="42" t="s">
        <v>140</v>
      </c>
      <c r="C9" s="40"/>
      <c r="D9" s="72">
        <v>2180000</v>
      </c>
      <c r="E9" s="72"/>
      <c r="F9" s="72"/>
      <c r="G9" s="72"/>
      <c r="H9" s="72"/>
      <c r="I9" s="72"/>
      <c r="J9" s="72"/>
      <c r="K9" s="72"/>
      <c r="L9" s="72"/>
      <c r="M9" s="72"/>
    </row>
    <row r="10" spans="1:13" s="25" customFormat="1" ht="25.5">
      <c r="A10" s="4" t="s">
        <v>88</v>
      </c>
      <c r="B10" s="42" t="s">
        <v>142</v>
      </c>
      <c r="C10" s="40"/>
      <c r="D10" s="72">
        <v>37000</v>
      </c>
      <c r="E10" s="72"/>
      <c r="F10" s="72"/>
      <c r="G10" s="72"/>
      <c r="H10" s="72"/>
      <c r="I10" s="72"/>
      <c r="J10" s="72"/>
      <c r="K10" s="72"/>
      <c r="L10" s="72"/>
      <c r="M10" s="72"/>
    </row>
    <row r="11" spans="1:13" s="25" customFormat="1" ht="25.5">
      <c r="A11" s="4" t="s">
        <v>89</v>
      </c>
      <c r="B11" s="42" t="s">
        <v>143</v>
      </c>
      <c r="C11" s="40"/>
      <c r="D11" s="72">
        <v>10210</v>
      </c>
      <c r="E11" s="72"/>
      <c r="F11" s="72"/>
      <c r="G11" s="72"/>
      <c r="H11" s="72"/>
      <c r="I11" s="72"/>
      <c r="J11" s="72"/>
      <c r="K11" s="72"/>
      <c r="L11" s="72"/>
      <c r="M11" s="72"/>
    </row>
    <row r="12" spans="1:13" s="25" customFormat="1" ht="25.5">
      <c r="A12" s="41" t="s">
        <v>90</v>
      </c>
      <c r="B12" s="42" t="s">
        <v>144</v>
      </c>
      <c r="C12" s="40"/>
      <c r="D12" s="72">
        <v>1959058</v>
      </c>
      <c r="E12" s="72"/>
      <c r="F12" s="72"/>
      <c r="G12" s="72"/>
      <c r="H12" s="72"/>
      <c r="I12" s="72"/>
      <c r="J12" s="72"/>
      <c r="K12" s="72"/>
      <c r="L12" s="72"/>
      <c r="M12" s="72"/>
    </row>
    <row r="13" spans="1:13" s="25" customFormat="1" ht="25.5">
      <c r="A13" s="41" t="s">
        <v>91</v>
      </c>
      <c r="B13" s="42" t="s">
        <v>145</v>
      </c>
      <c r="C13" s="40"/>
      <c r="D13" s="72">
        <v>432935.74</v>
      </c>
      <c r="E13" s="72"/>
      <c r="F13" s="72"/>
      <c r="G13" s="72"/>
      <c r="H13" s="72"/>
      <c r="I13" s="72"/>
      <c r="J13" s="72"/>
      <c r="K13" s="72"/>
      <c r="L13" s="72"/>
      <c r="M13" s="72"/>
    </row>
    <row r="14" spans="1:13" s="25" customFormat="1" ht="12.75">
      <c r="A14" s="4" t="s">
        <v>92</v>
      </c>
      <c r="B14" s="42" t="s">
        <v>146</v>
      </c>
      <c r="C14" s="40"/>
      <c r="D14" s="72">
        <v>103291</v>
      </c>
      <c r="E14" s="72"/>
      <c r="F14" s="72"/>
      <c r="G14" s="72"/>
      <c r="H14" s="72"/>
      <c r="I14" s="72"/>
      <c r="J14" s="72"/>
      <c r="K14" s="72"/>
      <c r="L14" s="72"/>
      <c r="M14" s="72"/>
    </row>
    <row r="15" spans="1:13" s="25" customFormat="1" ht="25.5">
      <c r="A15" s="41" t="s">
        <v>93</v>
      </c>
      <c r="B15" s="42" t="s">
        <v>147</v>
      </c>
      <c r="C15" s="40"/>
      <c r="D15" s="72">
        <v>250000</v>
      </c>
      <c r="E15" s="72"/>
      <c r="F15" s="72"/>
      <c r="G15" s="72"/>
      <c r="H15" s="72"/>
      <c r="I15" s="72"/>
      <c r="J15" s="72"/>
      <c r="K15" s="72"/>
      <c r="L15" s="72"/>
      <c r="M15" s="72"/>
    </row>
    <row r="16" spans="1:13" s="25" customFormat="1" ht="25.5">
      <c r="A16" s="41" t="s">
        <v>93</v>
      </c>
      <c r="B16" s="42" t="s">
        <v>263</v>
      </c>
      <c r="C16" s="40"/>
      <c r="D16" s="95">
        <v>-4646.39</v>
      </c>
      <c r="E16" s="72"/>
      <c r="F16" s="72"/>
      <c r="G16" s="72"/>
      <c r="H16" s="72"/>
      <c r="I16" s="72"/>
      <c r="J16" s="72"/>
      <c r="K16" s="72"/>
      <c r="L16" s="72"/>
      <c r="M16" s="72"/>
    </row>
    <row r="17" spans="1:13" s="25" customFormat="1" ht="12.75">
      <c r="A17" s="4" t="s">
        <v>94</v>
      </c>
      <c r="B17" s="42" t="s">
        <v>148</v>
      </c>
      <c r="C17" s="40"/>
      <c r="D17" s="72">
        <v>130000</v>
      </c>
      <c r="E17" s="72"/>
      <c r="F17" s="72"/>
      <c r="G17" s="72"/>
      <c r="H17" s="72"/>
      <c r="I17" s="72"/>
      <c r="J17" s="72"/>
      <c r="K17" s="72"/>
      <c r="L17" s="72"/>
      <c r="M17" s="72"/>
    </row>
    <row r="18" spans="1:13" s="25" customFormat="1" ht="25.5">
      <c r="A18" s="41" t="s">
        <v>95</v>
      </c>
      <c r="B18" s="42" t="s">
        <v>149</v>
      </c>
      <c r="C18" s="40"/>
      <c r="D18" s="72">
        <v>444000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s="25" customFormat="1" ht="25.5">
      <c r="A19" s="41" t="s">
        <v>95</v>
      </c>
      <c r="B19" s="42" t="s">
        <v>150</v>
      </c>
      <c r="C19" s="40"/>
      <c r="D19" s="72">
        <v>600000</v>
      </c>
      <c r="E19" s="72"/>
      <c r="F19" s="72"/>
      <c r="G19" s="72"/>
      <c r="H19" s="72"/>
      <c r="I19" s="72"/>
      <c r="J19" s="72"/>
      <c r="K19" s="72"/>
      <c r="L19" s="72"/>
      <c r="M19" s="72"/>
    </row>
    <row r="20" spans="1:13" s="25" customFormat="1" ht="25.5">
      <c r="A20" s="41" t="s">
        <v>95</v>
      </c>
      <c r="B20" s="42" t="s">
        <v>151</v>
      </c>
      <c r="C20" s="40"/>
      <c r="D20" s="72">
        <v>234000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s="25" customFormat="1" ht="25.5">
      <c r="A21" s="41" t="s">
        <v>95</v>
      </c>
      <c r="B21" s="42" t="s">
        <v>262</v>
      </c>
      <c r="C21" s="40"/>
      <c r="D21" s="95">
        <v>-15335.82</v>
      </c>
      <c r="E21" s="72"/>
      <c r="F21" s="72"/>
      <c r="G21" s="72"/>
      <c r="H21" s="72"/>
      <c r="I21" s="72"/>
      <c r="J21" s="72"/>
      <c r="K21" s="72"/>
      <c r="L21" s="72"/>
      <c r="M21" s="72"/>
    </row>
    <row r="22" spans="1:13" s="25" customFormat="1" ht="25.5">
      <c r="A22" s="41" t="s">
        <v>95</v>
      </c>
      <c r="B22" s="42" t="s">
        <v>152</v>
      </c>
      <c r="C22" s="40"/>
      <c r="D22" s="72">
        <v>77000</v>
      </c>
      <c r="E22" s="72"/>
      <c r="F22" s="72"/>
      <c r="G22" s="72"/>
      <c r="H22" s="72"/>
      <c r="I22" s="72"/>
      <c r="J22" s="72"/>
      <c r="K22" s="72"/>
      <c r="L22" s="72"/>
      <c r="M22" s="72"/>
    </row>
    <row r="23" spans="1:13" s="25" customFormat="1" ht="25.5">
      <c r="A23" s="41" t="s">
        <v>95</v>
      </c>
      <c r="B23" s="42" t="s">
        <v>154</v>
      </c>
      <c r="C23" s="40"/>
      <c r="D23" s="72">
        <v>273000</v>
      </c>
      <c r="E23" s="72"/>
      <c r="F23" s="72"/>
      <c r="G23" s="72"/>
      <c r="H23" s="72"/>
      <c r="I23" s="72"/>
      <c r="J23" s="72"/>
      <c r="K23" s="72"/>
      <c r="L23" s="72"/>
      <c r="M23" s="72"/>
    </row>
    <row r="24" spans="1:13" s="25" customFormat="1" ht="25.5">
      <c r="A24" s="41" t="s">
        <v>95</v>
      </c>
      <c r="B24" s="42" t="s">
        <v>155</v>
      </c>
      <c r="C24" s="40"/>
      <c r="D24" s="72">
        <v>70000</v>
      </c>
      <c r="E24" s="72"/>
      <c r="F24" s="72"/>
      <c r="G24" s="72"/>
      <c r="H24" s="72"/>
      <c r="I24" s="72"/>
      <c r="J24" s="72"/>
      <c r="K24" s="72"/>
      <c r="L24" s="72"/>
      <c r="M24" s="72"/>
    </row>
    <row r="25" spans="1:13" s="25" customFormat="1" ht="25.5">
      <c r="A25" s="41" t="s">
        <v>95</v>
      </c>
      <c r="B25" s="42" t="s">
        <v>156</v>
      </c>
      <c r="C25" s="40"/>
      <c r="D25" s="72">
        <v>310000</v>
      </c>
      <c r="E25" s="72"/>
      <c r="F25" s="72"/>
      <c r="G25" s="72"/>
      <c r="H25" s="72"/>
      <c r="I25" s="72"/>
      <c r="J25" s="72"/>
      <c r="K25" s="72"/>
      <c r="L25" s="72"/>
      <c r="M25" s="72"/>
    </row>
    <row r="26" spans="1:13" s="25" customFormat="1" ht="25.5">
      <c r="A26" s="4" t="s">
        <v>96</v>
      </c>
      <c r="B26" s="94" t="s">
        <v>158</v>
      </c>
      <c r="C26" s="40"/>
      <c r="D26" s="72">
        <v>700000</v>
      </c>
      <c r="E26" s="72"/>
      <c r="F26" s="72"/>
      <c r="G26" s="72"/>
      <c r="H26" s="72"/>
      <c r="I26" s="72"/>
      <c r="J26" s="72"/>
      <c r="K26" s="72"/>
      <c r="L26" s="72"/>
      <c r="M26" s="72"/>
    </row>
    <row r="27" spans="1:13" s="25" customFormat="1" ht="25.5">
      <c r="A27" s="4" t="s">
        <v>96</v>
      </c>
      <c r="B27" s="94" t="s">
        <v>159</v>
      </c>
      <c r="C27" s="40"/>
      <c r="D27" s="72">
        <v>400000</v>
      </c>
      <c r="E27" s="72"/>
      <c r="F27" s="72"/>
      <c r="G27" s="72"/>
      <c r="H27" s="72"/>
      <c r="I27" s="72"/>
      <c r="J27" s="72"/>
      <c r="K27" s="72"/>
      <c r="L27" s="72"/>
      <c r="M27" s="72"/>
    </row>
    <row r="28" spans="1:13" s="25" customFormat="1" ht="25.5">
      <c r="A28" s="41" t="s">
        <v>97</v>
      </c>
      <c r="B28" s="94" t="s">
        <v>160</v>
      </c>
      <c r="C28" s="40"/>
      <c r="D28" s="72">
        <v>2228511.52</v>
      </c>
      <c r="E28" s="72"/>
      <c r="F28" s="72"/>
      <c r="G28" s="72"/>
      <c r="H28" s="72"/>
      <c r="I28" s="72"/>
      <c r="J28" s="72"/>
      <c r="K28" s="72"/>
      <c r="L28" s="72"/>
      <c r="M28" s="72"/>
    </row>
    <row r="29" spans="1:13" s="25" customFormat="1" ht="33.75" customHeight="1" thickBot="1">
      <c r="A29" s="41" t="s">
        <v>97</v>
      </c>
      <c r="B29" s="94" t="s">
        <v>161</v>
      </c>
      <c r="C29" s="40"/>
      <c r="D29" s="72">
        <v>2309078.8</v>
      </c>
      <c r="E29" s="72"/>
      <c r="F29" s="72"/>
      <c r="G29" s="72"/>
      <c r="H29" s="72"/>
      <c r="I29" s="72"/>
      <c r="J29" s="72"/>
      <c r="K29" s="72"/>
      <c r="L29" s="72"/>
      <c r="M29" s="72"/>
    </row>
    <row r="30" spans="1:4" ht="13.5" thickBot="1">
      <c r="A30" s="8" t="s">
        <v>4</v>
      </c>
      <c r="B30" s="9"/>
      <c r="C30" s="10"/>
      <c r="D30" s="80">
        <f>SUM(D4:D29)</f>
        <v>18620081.849999998</v>
      </c>
    </row>
    <row r="31" spans="1:2" ht="12.75">
      <c r="A31" s="1"/>
      <c r="B31" s="4"/>
    </row>
    <row r="32" spans="1:2" ht="12.75">
      <c r="A32" s="1"/>
      <c r="B32" s="5" t="s">
        <v>249</v>
      </c>
    </row>
    <row r="33" spans="1:6" ht="51">
      <c r="A33" s="11" t="s">
        <v>0</v>
      </c>
      <c r="B33" s="12" t="s">
        <v>1</v>
      </c>
      <c r="C33" s="11">
        <v>2009</v>
      </c>
      <c r="D33" s="73" t="s">
        <v>250</v>
      </c>
      <c r="E33" s="73" t="s">
        <v>251</v>
      </c>
      <c r="F33" s="73" t="s">
        <v>3</v>
      </c>
    </row>
    <row r="34" spans="1:6" ht="12.75">
      <c r="A34" s="88"/>
      <c r="B34" s="89"/>
      <c r="C34" s="88"/>
      <c r="D34" s="90"/>
      <c r="E34" s="90"/>
      <c r="F34" s="90"/>
    </row>
    <row r="35" spans="1:13" s="25" customFormat="1" ht="25.5">
      <c r="A35" s="41" t="s">
        <v>86</v>
      </c>
      <c r="B35" s="42" t="s">
        <v>136</v>
      </c>
      <c r="C35" s="40"/>
      <c r="D35" s="72"/>
      <c r="E35" s="72">
        <v>2412673.26</v>
      </c>
      <c r="F35" s="72">
        <f>+D35+E35</f>
        <v>2412673.26</v>
      </c>
      <c r="G35" s="72"/>
      <c r="H35" s="72"/>
      <c r="I35" s="72"/>
      <c r="J35" s="72"/>
      <c r="K35" s="72"/>
      <c r="L35" s="72"/>
      <c r="M35" s="72"/>
    </row>
    <row r="36" spans="1:13" s="25" customFormat="1" ht="25.5">
      <c r="A36" s="41" t="s">
        <v>93</v>
      </c>
      <c r="B36" s="42" t="s">
        <v>139</v>
      </c>
      <c r="C36" s="40"/>
      <c r="D36" s="72"/>
      <c r="E36" s="72">
        <v>406190.4</v>
      </c>
      <c r="F36" s="72">
        <f aca="true" t="shared" si="0" ref="F36:F42">+D36+E36</f>
        <v>406190.4</v>
      </c>
      <c r="G36" s="72"/>
      <c r="H36" s="72"/>
      <c r="I36" s="72"/>
      <c r="J36" s="72"/>
      <c r="K36" s="72"/>
      <c r="L36" s="72"/>
      <c r="M36" s="72"/>
    </row>
    <row r="37" spans="1:13" s="25" customFormat="1" ht="25.5">
      <c r="A37" s="4" t="s">
        <v>89</v>
      </c>
      <c r="B37" s="42" t="s">
        <v>143</v>
      </c>
      <c r="C37" s="40"/>
      <c r="D37" s="72"/>
      <c r="E37" s="72">
        <v>10210</v>
      </c>
      <c r="F37" s="72">
        <f t="shared" si="0"/>
        <v>10210</v>
      </c>
      <c r="G37" s="72"/>
      <c r="H37" s="72"/>
      <c r="I37" s="72"/>
      <c r="J37" s="72"/>
      <c r="K37" s="72"/>
      <c r="L37" s="72"/>
      <c r="M37" s="72"/>
    </row>
    <row r="38" spans="1:13" s="25" customFormat="1" ht="25.5">
      <c r="A38" s="41" t="s">
        <v>91</v>
      </c>
      <c r="B38" s="42" t="s">
        <v>145</v>
      </c>
      <c r="C38" s="40"/>
      <c r="D38" s="72"/>
      <c r="E38" s="72">
        <v>330372.7</v>
      </c>
      <c r="F38" s="72">
        <f t="shared" si="0"/>
        <v>330372.7</v>
      </c>
      <c r="G38" s="72"/>
      <c r="H38" s="72"/>
      <c r="I38" s="72"/>
      <c r="J38" s="72"/>
      <c r="K38" s="72"/>
      <c r="L38" s="72"/>
      <c r="M38" s="72"/>
    </row>
    <row r="39" spans="1:13" s="25" customFormat="1" ht="25.5">
      <c r="A39" s="41" t="s">
        <v>93</v>
      </c>
      <c r="B39" s="42" t="s">
        <v>147</v>
      </c>
      <c r="C39" s="40"/>
      <c r="D39" s="72"/>
      <c r="E39" s="72">
        <v>245353.61</v>
      </c>
      <c r="F39" s="72">
        <f t="shared" si="0"/>
        <v>245353.61</v>
      </c>
      <c r="G39" s="72"/>
      <c r="H39" s="72"/>
      <c r="I39" s="72"/>
      <c r="J39" s="72"/>
      <c r="K39" s="72"/>
      <c r="L39" s="72"/>
      <c r="M39" s="72"/>
    </row>
    <row r="40" spans="1:13" s="25" customFormat="1" ht="25.5">
      <c r="A40" s="4" t="s">
        <v>88</v>
      </c>
      <c r="B40" s="42" t="s">
        <v>142</v>
      </c>
      <c r="C40" s="40"/>
      <c r="D40" s="72"/>
      <c r="E40" s="72">
        <v>18500</v>
      </c>
      <c r="F40" s="72">
        <f t="shared" si="0"/>
        <v>18500</v>
      </c>
      <c r="G40" s="72"/>
      <c r="H40" s="72"/>
      <c r="I40" s="72"/>
      <c r="J40" s="72"/>
      <c r="K40" s="72"/>
      <c r="L40" s="72"/>
      <c r="M40" s="72"/>
    </row>
    <row r="41" spans="1:13" s="25" customFormat="1" ht="25.5">
      <c r="A41" s="41" t="s">
        <v>97</v>
      </c>
      <c r="B41" s="94" t="s">
        <v>160</v>
      </c>
      <c r="C41" s="40"/>
      <c r="D41" s="72"/>
      <c r="E41" s="72">
        <v>1800000</v>
      </c>
      <c r="F41" s="72">
        <f>+D41+E41</f>
        <v>1800000</v>
      </c>
      <c r="G41" s="72"/>
      <c r="H41" s="72"/>
      <c r="I41" s="72"/>
      <c r="J41" s="72"/>
      <c r="K41" s="72"/>
      <c r="L41" s="72"/>
      <c r="M41" s="72"/>
    </row>
    <row r="42" spans="1:13" s="25" customFormat="1" ht="25.5">
      <c r="A42" s="41" t="s">
        <v>90</v>
      </c>
      <c r="B42" s="42" t="s">
        <v>144</v>
      </c>
      <c r="C42" s="40"/>
      <c r="D42" s="72"/>
      <c r="E42" s="72">
        <v>308966.6</v>
      </c>
      <c r="F42" s="72">
        <f t="shared" si="0"/>
        <v>308966.6</v>
      </c>
      <c r="G42" s="72"/>
      <c r="H42" s="72"/>
      <c r="I42" s="72"/>
      <c r="J42" s="72"/>
      <c r="K42" s="72"/>
      <c r="L42" s="72"/>
      <c r="M42" s="72"/>
    </row>
    <row r="43" spans="1:13" s="25" customFormat="1" ht="25.5">
      <c r="A43" s="41" t="s">
        <v>95</v>
      </c>
      <c r="B43" s="42" t="s">
        <v>151</v>
      </c>
      <c r="C43" s="40"/>
      <c r="D43" s="72"/>
      <c r="E43" s="72">
        <v>218664.18</v>
      </c>
      <c r="F43" s="72">
        <f>+D43+E43</f>
        <v>218664.18</v>
      </c>
      <c r="G43" s="72"/>
      <c r="H43" s="72"/>
      <c r="I43" s="72"/>
      <c r="J43" s="72"/>
      <c r="K43" s="72"/>
      <c r="L43" s="72"/>
      <c r="M43" s="72"/>
    </row>
    <row r="44" spans="1:13" s="25" customFormat="1" ht="25.5">
      <c r="A44" s="4" t="s">
        <v>96</v>
      </c>
      <c r="B44" s="94" t="s">
        <v>159</v>
      </c>
      <c r="C44" s="40"/>
      <c r="D44" s="72"/>
      <c r="E44" s="72">
        <v>400000</v>
      </c>
      <c r="F44" s="72">
        <f aca="true" t="shared" si="1" ref="F44:F51">+D44+E44</f>
        <v>400000</v>
      </c>
      <c r="G44" s="72"/>
      <c r="H44" s="72"/>
      <c r="I44" s="72"/>
      <c r="J44" s="72"/>
      <c r="K44" s="72"/>
      <c r="L44" s="72"/>
      <c r="M44" s="72"/>
    </row>
    <row r="45" spans="1:13" s="25" customFormat="1" ht="25.5">
      <c r="A45" s="41" t="s">
        <v>95</v>
      </c>
      <c r="B45" s="42" t="s">
        <v>157</v>
      </c>
      <c r="C45" s="40"/>
      <c r="D45" s="72"/>
      <c r="E45" s="72">
        <v>93000</v>
      </c>
      <c r="F45" s="72">
        <f t="shared" si="1"/>
        <v>93000</v>
      </c>
      <c r="G45" s="72"/>
      <c r="H45" s="72"/>
      <c r="I45" s="72"/>
      <c r="J45" s="72"/>
      <c r="K45" s="72"/>
      <c r="L45" s="72"/>
      <c r="M45" s="72"/>
    </row>
    <row r="46" spans="1:13" s="25" customFormat="1" ht="25.5">
      <c r="A46" s="4" t="s">
        <v>96</v>
      </c>
      <c r="B46" s="94" t="s">
        <v>158</v>
      </c>
      <c r="C46" s="40"/>
      <c r="D46" s="72"/>
      <c r="E46" s="72">
        <v>688326.83</v>
      </c>
      <c r="F46" s="72">
        <f t="shared" si="1"/>
        <v>688326.83</v>
      </c>
      <c r="G46" s="72"/>
      <c r="H46" s="72"/>
      <c r="I46" s="72"/>
      <c r="J46" s="72"/>
      <c r="K46" s="72"/>
      <c r="L46" s="72"/>
      <c r="M46" s="72"/>
    </row>
    <row r="47" spans="1:13" s="25" customFormat="1" ht="25.5">
      <c r="A47" s="41" t="s">
        <v>97</v>
      </c>
      <c r="B47" s="94" t="s">
        <v>161</v>
      </c>
      <c r="C47" s="40"/>
      <c r="D47" s="72">
        <v>761238.55</v>
      </c>
      <c r="E47" s="72">
        <v>1188837.92</v>
      </c>
      <c r="F47" s="72">
        <f t="shared" si="1"/>
        <v>1950076.47</v>
      </c>
      <c r="G47" s="72"/>
      <c r="H47" s="72"/>
      <c r="I47" s="72"/>
      <c r="J47" s="72"/>
      <c r="K47" s="72"/>
      <c r="L47" s="72"/>
      <c r="M47" s="72"/>
    </row>
    <row r="48" spans="1:13" s="25" customFormat="1" ht="25.5">
      <c r="A48" s="41" t="s">
        <v>95</v>
      </c>
      <c r="B48" s="42" t="s">
        <v>153</v>
      </c>
      <c r="C48" s="40"/>
      <c r="D48" s="72">
        <v>77000</v>
      </c>
      <c r="E48" s="72">
        <v>0</v>
      </c>
      <c r="F48" s="72">
        <f t="shared" si="1"/>
        <v>77000</v>
      </c>
      <c r="G48" s="72"/>
      <c r="H48" s="72"/>
      <c r="I48" s="72"/>
      <c r="J48" s="72"/>
      <c r="K48" s="72"/>
      <c r="L48" s="72"/>
      <c r="M48" s="72"/>
    </row>
    <row r="49" spans="1:13" s="25" customFormat="1" ht="25.5">
      <c r="A49" s="41" t="s">
        <v>95</v>
      </c>
      <c r="B49" s="42" t="s">
        <v>154</v>
      </c>
      <c r="C49" s="40"/>
      <c r="D49" s="72">
        <v>273000</v>
      </c>
      <c r="E49" s="72">
        <v>0</v>
      </c>
      <c r="F49" s="72">
        <f t="shared" si="1"/>
        <v>273000</v>
      </c>
      <c r="G49" s="72"/>
      <c r="H49" s="72"/>
      <c r="I49" s="72"/>
      <c r="J49" s="72"/>
      <c r="K49" s="72"/>
      <c r="L49" s="72"/>
      <c r="M49" s="72"/>
    </row>
    <row r="50" spans="1:13" s="25" customFormat="1" ht="25.5">
      <c r="A50" s="41" t="s">
        <v>95</v>
      </c>
      <c r="B50" s="42" t="s">
        <v>155</v>
      </c>
      <c r="C50" s="40"/>
      <c r="D50" s="72">
        <v>70000</v>
      </c>
      <c r="E50" s="72">
        <v>0</v>
      </c>
      <c r="F50" s="72">
        <f t="shared" si="1"/>
        <v>70000</v>
      </c>
      <c r="G50" s="72"/>
      <c r="H50" s="72"/>
      <c r="I50" s="72"/>
      <c r="J50" s="72"/>
      <c r="K50" s="72"/>
      <c r="L50" s="72"/>
      <c r="M50" s="72"/>
    </row>
    <row r="51" spans="1:13" s="25" customFormat="1" ht="26.25" thickBot="1">
      <c r="A51" s="41" t="s">
        <v>95</v>
      </c>
      <c r="B51" s="42" t="s">
        <v>149</v>
      </c>
      <c r="C51" s="40"/>
      <c r="D51" s="72"/>
      <c r="E51" s="72">
        <v>266400</v>
      </c>
      <c r="F51" s="72">
        <f t="shared" si="1"/>
        <v>266400</v>
      </c>
      <c r="G51" s="72"/>
      <c r="H51" s="72"/>
      <c r="I51" s="72"/>
      <c r="J51" s="72"/>
      <c r="K51" s="72"/>
      <c r="L51" s="72"/>
      <c r="M51" s="72"/>
    </row>
    <row r="52" spans="1:6" ht="18" customHeight="1" thickBot="1">
      <c r="A52" s="13" t="s">
        <v>5</v>
      </c>
      <c r="B52" s="14"/>
      <c r="C52" s="31"/>
      <c r="D52" s="78">
        <f>SUM(D35:D51)</f>
        <v>1181238.55</v>
      </c>
      <c r="E52" s="74">
        <f>SUM(E35:E51)</f>
        <v>8387495.499999999</v>
      </c>
      <c r="F52" s="75">
        <f>SUM(F35:F51)</f>
        <v>9568734.049999999</v>
      </c>
    </row>
    <row r="53" spans="1:2" ht="12.75">
      <c r="A53" s="1"/>
      <c r="B53" s="4"/>
    </row>
    <row r="54" spans="1:2" ht="12.75">
      <c r="A54" s="1"/>
      <c r="B54" s="5" t="s">
        <v>252</v>
      </c>
    </row>
    <row r="55" spans="1:4" ht="51">
      <c r="A55" s="18" t="s">
        <v>0</v>
      </c>
      <c r="B55" s="19" t="s">
        <v>252</v>
      </c>
      <c r="C55" s="20">
        <v>2009</v>
      </c>
      <c r="D55" s="79" t="s">
        <v>2</v>
      </c>
    </row>
    <row r="56" spans="1:13" s="25" customFormat="1" ht="25.5">
      <c r="A56" s="41" t="s">
        <v>27</v>
      </c>
      <c r="B56" s="42" t="s">
        <v>133</v>
      </c>
      <c r="C56" s="40"/>
      <c r="D56" s="72">
        <v>550000</v>
      </c>
      <c r="E56" s="72"/>
      <c r="F56" s="72"/>
      <c r="G56" s="72"/>
      <c r="H56" s="72"/>
      <c r="I56" s="72"/>
      <c r="J56" s="72"/>
      <c r="K56" s="72"/>
      <c r="L56" s="72"/>
      <c r="M56" s="72"/>
    </row>
    <row r="57" spans="1:13" s="25" customFormat="1" ht="25.5">
      <c r="A57" s="41" t="s">
        <v>27</v>
      </c>
      <c r="B57" s="42" t="s">
        <v>135</v>
      </c>
      <c r="C57" s="40"/>
      <c r="D57" s="72">
        <v>300000</v>
      </c>
      <c r="E57" s="72"/>
      <c r="F57" s="72"/>
      <c r="G57" s="72"/>
      <c r="H57" s="72"/>
      <c r="I57" s="72"/>
      <c r="J57" s="72"/>
      <c r="K57" s="72"/>
      <c r="L57" s="72"/>
      <c r="M57" s="72"/>
    </row>
    <row r="58" spans="1:13" s="25" customFormat="1" ht="25.5">
      <c r="A58" s="41" t="s">
        <v>86</v>
      </c>
      <c r="B58" s="42" t="s">
        <v>137</v>
      </c>
      <c r="C58" s="40"/>
      <c r="D58" s="72">
        <f>+D6-F35</f>
        <v>1690326.7400000002</v>
      </c>
      <c r="E58" s="72"/>
      <c r="F58" s="72"/>
      <c r="G58" s="72"/>
      <c r="H58" s="72"/>
      <c r="I58" s="72"/>
      <c r="J58" s="72"/>
      <c r="K58" s="72"/>
      <c r="L58" s="72"/>
      <c r="M58" s="72"/>
    </row>
    <row r="59" spans="1:13" s="25" customFormat="1" ht="25.5">
      <c r="A59" s="4" t="s">
        <v>99</v>
      </c>
      <c r="B59" s="42" t="s">
        <v>138</v>
      </c>
      <c r="C59" s="40"/>
      <c r="D59" s="72">
        <v>528979</v>
      </c>
      <c r="E59" s="72"/>
      <c r="F59" s="72"/>
      <c r="G59" s="72"/>
      <c r="H59" s="72"/>
      <c r="I59" s="72"/>
      <c r="J59" s="72"/>
      <c r="K59" s="72"/>
      <c r="L59" s="72"/>
      <c r="M59" s="72"/>
    </row>
    <row r="60" spans="1:13" s="25" customFormat="1" ht="25.5">
      <c r="A60" s="41" t="s">
        <v>93</v>
      </c>
      <c r="B60" s="42" t="s">
        <v>139</v>
      </c>
      <c r="C60" s="40"/>
      <c r="D60" s="72">
        <v>3809.6</v>
      </c>
      <c r="E60" s="72"/>
      <c r="F60" s="72"/>
      <c r="G60" s="72"/>
      <c r="H60" s="72"/>
      <c r="I60" s="72"/>
      <c r="J60" s="72"/>
      <c r="K60" s="72"/>
      <c r="L60" s="72"/>
      <c r="M60" s="72"/>
    </row>
    <row r="61" spans="1:13" s="25" customFormat="1" ht="25.5">
      <c r="A61" s="41" t="s">
        <v>87</v>
      </c>
      <c r="B61" s="42" t="s">
        <v>141</v>
      </c>
      <c r="C61" s="40"/>
      <c r="D61" s="72">
        <v>2180000</v>
      </c>
      <c r="E61" s="72"/>
      <c r="F61" s="72"/>
      <c r="G61" s="72"/>
      <c r="H61" s="72"/>
      <c r="I61" s="72"/>
      <c r="J61" s="72"/>
      <c r="K61" s="72"/>
      <c r="L61" s="72"/>
      <c r="M61" s="72"/>
    </row>
    <row r="62" spans="1:13" s="25" customFormat="1" ht="25.5">
      <c r="A62" s="4" t="s">
        <v>88</v>
      </c>
      <c r="B62" s="42" t="s">
        <v>142</v>
      </c>
      <c r="C62" s="40"/>
      <c r="D62" s="72">
        <v>18500</v>
      </c>
      <c r="E62" s="72"/>
      <c r="F62" s="72"/>
      <c r="G62" s="72"/>
      <c r="H62" s="72"/>
      <c r="I62" s="72"/>
      <c r="J62" s="72"/>
      <c r="K62" s="72"/>
      <c r="L62" s="72"/>
      <c r="M62" s="72"/>
    </row>
    <row r="63" spans="1:13" s="25" customFormat="1" ht="25.5">
      <c r="A63" s="41" t="s">
        <v>90</v>
      </c>
      <c r="B63" s="42" t="s">
        <v>144</v>
      </c>
      <c r="C63" s="40"/>
      <c r="D63" s="72">
        <v>1650091.4</v>
      </c>
      <c r="E63" s="72"/>
      <c r="F63" s="72"/>
      <c r="G63" s="72"/>
      <c r="H63" s="72"/>
      <c r="I63" s="72"/>
      <c r="J63" s="72"/>
      <c r="K63" s="72"/>
      <c r="L63" s="72"/>
      <c r="M63" s="72"/>
    </row>
    <row r="64" spans="1:13" s="25" customFormat="1" ht="25.5">
      <c r="A64" s="41" t="s">
        <v>91</v>
      </c>
      <c r="B64" s="42" t="s">
        <v>145</v>
      </c>
      <c r="C64" s="40"/>
      <c r="D64" s="72">
        <v>102563.04</v>
      </c>
      <c r="E64" s="72"/>
      <c r="F64" s="72"/>
      <c r="G64" s="72"/>
      <c r="H64" s="72"/>
      <c r="I64" s="72"/>
      <c r="J64" s="72"/>
      <c r="K64" s="72"/>
      <c r="L64" s="72"/>
      <c r="M64" s="72"/>
    </row>
    <row r="65" spans="1:13" s="25" customFormat="1" ht="12.75">
      <c r="A65" s="4" t="s">
        <v>92</v>
      </c>
      <c r="B65" s="42" t="s">
        <v>146</v>
      </c>
      <c r="C65" s="40"/>
      <c r="D65" s="72">
        <v>103291</v>
      </c>
      <c r="E65" s="72"/>
      <c r="F65" s="72"/>
      <c r="G65" s="72"/>
      <c r="H65" s="72"/>
      <c r="I65" s="72"/>
      <c r="J65" s="72"/>
      <c r="K65" s="72"/>
      <c r="L65" s="72"/>
      <c r="M65" s="72"/>
    </row>
    <row r="66" spans="1:13" s="25" customFormat="1" ht="12.75">
      <c r="A66" s="4" t="s">
        <v>94</v>
      </c>
      <c r="B66" s="42" t="s">
        <v>148</v>
      </c>
      <c r="C66" s="40"/>
      <c r="D66" s="72">
        <v>130000</v>
      </c>
      <c r="E66" s="72"/>
      <c r="F66" s="72"/>
      <c r="G66" s="72"/>
      <c r="H66" s="72"/>
      <c r="I66" s="72"/>
      <c r="J66" s="72"/>
      <c r="K66" s="72"/>
      <c r="L66" s="72"/>
      <c r="M66" s="72"/>
    </row>
    <row r="67" spans="1:13" s="25" customFormat="1" ht="25.5">
      <c r="A67" s="41" t="s">
        <v>95</v>
      </c>
      <c r="B67" s="42" t="s">
        <v>149</v>
      </c>
      <c r="C67" s="40"/>
      <c r="D67" s="72">
        <v>177600</v>
      </c>
      <c r="E67" s="72"/>
      <c r="F67" s="72"/>
      <c r="G67" s="72"/>
      <c r="H67" s="72"/>
      <c r="I67" s="72"/>
      <c r="J67" s="72"/>
      <c r="K67" s="72"/>
      <c r="L67" s="72"/>
      <c r="M67" s="72"/>
    </row>
    <row r="68" spans="1:13" s="25" customFormat="1" ht="25.5">
      <c r="A68" s="41" t="s">
        <v>95</v>
      </c>
      <c r="B68" s="42" t="s">
        <v>150</v>
      </c>
      <c r="C68" s="40"/>
      <c r="D68" s="72">
        <v>600000</v>
      </c>
      <c r="E68" s="72"/>
      <c r="F68" s="72"/>
      <c r="G68" s="72"/>
      <c r="H68" s="72"/>
      <c r="I68" s="72"/>
      <c r="J68" s="72"/>
      <c r="K68" s="72"/>
      <c r="L68" s="72"/>
      <c r="M68" s="72"/>
    </row>
    <row r="69" spans="1:13" s="25" customFormat="1" ht="25.5">
      <c r="A69" s="41" t="s">
        <v>95</v>
      </c>
      <c r="B69" s="42" t="s">
        <v>157</v>
      </c>
      <c r="C69" s="40"/>
      <c r="D69" s="72">
        <f>+D25-F45</f>
        <v>217000</v>
      </c>
      <c r="E69" s="72"/>
      <c r="F69" s="72"/>
      <c r="G69" s="72"/>
      <c r="H69" s="72"/>
      <c r="I69" s="72"/>
      <c r="J69" s="72"/>
      <c r="K69" s="72"/>
      <c r="L69" s="72"/>
      <c r="M69" s="72"/>
    </row>
    <row r="70" spans="1:13" s="25" customFormat="1" ht="25.5">
      <c r="A70" s="4" t="s">
        <v>96</v>
      </c>
      <c r="B70" s="94" t="s">
        <v>158</v>
      </c>
      <c r="C70" s="40"/>
      <c r="D70" s="72">
        <f>+D26-F46</f>
        <v>11673.170000000042</v>
      </c>
      <c r="E70" s="72"/>
      <c r="F70" s="72"/>
      <c r="G70" s="72"/>
      <c r="H70" s="72"/>
      <c r="I70" s="72"/>
      <c r="J70" s="72"/>
      <c r="K70" s="72"/>
      <c r="L70" s="72"/>
      <c r="M70" s="72"/>
    </row>
    <row r="71" spans="1:13" s="25" customFormat="1" ht="25.5">
      <c r="A71" s="41" t="s">
        <v>97</v>
      </c>
      <c r="B71" s="94" t="s">
        <v>160</v>
      </c>
      <c r="C71" s="40"/>
      <c r="D71" s="72">
        <f>+D28-F41</f>
        <v>428511.52</v>
      </c>
      <c r="E71" s="72"/>
      <c r="F71" s="72"/>
      <c r="G71" s="72"/>
      <c r="H71" s="72"/>
      <c r="I71" s="72"/>
      <c r="J71" s="72"/>
      <c r="K71" s="72"/>
      <c r="L71" s="72"/>
      <c r="M71" s="72"/>
    </row>
    <row r="72" spans="1:13" s="25" customFormat="1" ht="26.25" thickBot="1">
      <c r="A72" s="41" t="s">
        <v>97</v>
      </c>
      <c r="B72" s="94" t="s">
        <v>161</v>
      </c>
      <c r="C72" s="40"/>
      <c r="D72" s="72">
        <f>+D29-F47</f>
        <v>359002.32999999984</v>
      </c>
      <c r="E72" s="72"/>
      <c r="F72" s="72"/>
      <c r="G72" s="72"/>
      <c r="H72" s="72"/>
      <c r="I72" s="72"/>
      <c r="J72" s="72"/>
      <c r="K72" s="72"/>
      <c r="L72" s="72"/>
      <c r="M72" s="72"/>
    </row>
    <row r="73" spans="1:4" ht="13.5" thickBot="1">
      <c r="A73" s="21" t="s">
        <v>235</v>
      </c>
      <c r="B73" s="22"/>
      <c r="C73" s="25"/>
      <c r="D73" s="112">
        <f>SUM(D56:D72)</f>
        <v>9051347.8</v>
      </c>
    </row>
    <row r="74" spans="1:13" s="25" customFormat="1" ht="12.75">
      <c r="A74" s="23"/>
      <c r="B74" s="24"/>
      <c r="D74" s="96"/>
      <c r="E74" s="72"/>
      <c r="F74" s="72"/>
      <c r="G74" s="72"/>
      <c r="H74" s="72"/>
      <c r="I74" s="72"/>
      <c r="J74" s="72"/>
      <c r="K74" s="72"/>
      <c r="L74" s="72"/>
      <c r="M74" s="72"/>
    </row>
    <row r="75" spans="1:13" s="25" customFormat="1" ht="12.75">
      <c r="A75" s="23"/>
      <c r="B75" s="24"/>
      <c r="D75" s="80"/>
      <c r="E75" s="72"/>
      <c r="F75" s="72"/>
      <c r="G75" s="72"/>
      <c r="H75" s="72"/>
      <c r="I75" s="72"/>
      <c r="J75" s="72"/>
      <c r="K75" s="72"/>
      <c r="L75" s="72"/>
      <c r="M75" s="72"/>
    </row>
    <row r="76" spans="1:13" s="25" customFormat="1" ht="12.75">
      <c r="A76" s="23"/>
      <c r="B76" s="24"/>
      <c r="D76" s="110"/>
      <c r="E76" s="72"/>
      <c r="F76" s="72"/>
      <c r="G76" s="72"/>
      <c r="H76" s="72"/>
      <c r="I76" s="72"/>
      <c r="J76" s="72"/>
      <c r="K76" s="72"/>
      <c r="L76" s="72"/>
      <c r="M76" s="72"/>
    </row>
    <row r="77" spans="1:13" s="25" customFormat="1" ht="12.75">
      <c r="A77" s="23"/>
      <c r="B77" s="24"/>
      <c r="D77" s="110"/>
      <c r="E77" s="72"/>
      <c r="F77" s="72"/>
      <c r="G77" s="72"/>
      <c r="H77" s="72"/>
      <c r="I77" s="72"/>
      <c r="J77" s="72"/>
      <c r="K77" s="72"/>
      <c r="L77" s="72"/>
      <c r="M77" s="72"/>
    </row>
    <row r="78" spans="1:13" s="25" customFormat="1" ht="12.75">
      <c r="A78" s="23"/>
      <c r="B78" s="24"/>
      <c r="D78" s="110"/>
      <c r="E78" s="109"/>
      <c r="F78" s="72"/>
      <c r="G78" s="72"/>
      <c r="H78" s="72"/>
      <c r="I78" s="72"/>
      <c r="J78" s="72"/>
      <c r="K78" s="72"/>
      <c r="L78" s="72"/>
      <c r="M78" s="72"/>
    </row>
    <row r="79" spans="1:13" s="25" customFormat="1" ht="12.75">
      <c r="A79" s="23"/>
      <c r="B79" s="24"/>
      <c r="D79" s="110"/>
      <c r="E79" s="109"/>
      <c r="F79" s="72"/>
      <c r="G79" s="72"/>
      <c r="H79" s="72"/>
      <c r="I79" s="72"/>
      <c r="J79" s="72"/>
      <c r="K79" s="72"/>
      <c r="L79" s="72"/>
      <c r="M79" s="72"/>
    </row>
    <row r="80" spans="1:2" ht="12.75">
      <c r="A80" s="1"/>
      <c r="B80" s="4"/>
    </row>
    <row r="81" spans="1:2" ht="12.75">
      <c r="A81" s="1"/>
      <c r="B81" s="4"/>
    </row>
    <row r="84" spans="1:2" ht="12.75">
      <c r="A84" s="1"/>
      <c r="B84" s="4"/>
    </row>
    <row r="85" spans="1:2" ht="12.75">
      <c r="A85" s="1"/>
      <c r="B85" s="4"/>
    </row>
    <row r="86" spans="1:2" ht="12.75">
      <c r="A86" s="1"/>
      <c r="B86" s="4"/>
    </row>
    <row r="87" spans="1:2" ht="12.75">
      <c r="A87" s="1"/>
      <c r="B87" s="4"/>
    </row>
    <row r="91" ht="12.75">
      <c r="D91" s="115"/>
    </row>
    <row r="93" ht="12.75">
      <c r="E93" s="109"/>
    </row>
    <row r="94" ht="12.75">
      <c r="E94" s="109"/>
    </row>
    <row r="106" ht="12.75">
      <c r="D106" s="115"/>
    </row>
    <row r="108" ht="12.75">
      <c r="E108" s="109"/>
    </row>
    <row r="125" ht="12.75">
      <c r="D125" s="80"/>
    </row>
    <row r="126" ht="12.75">
      <c r="D126" s="80"/>
    </row>
  </sheetData>
  <printOptions/>
  <pageMargins left="0.25" right="0.25" top="0.7" bottom="0.54" header="0.27" footer="0.23"/>
  <pageSetup horizontalDpi="600" verticalDpi="600" orientation="landscape" paperSize="9" scale="85" r:id="rId1"/>
  <headerFooter alignWithMargins="0">
    <oddHeader>&amp;LCONSUNTIVO 2013&amp;CCONTRIBUTI CONTO CAPITALE ASL AL ANNO 2009&amp;R&amp;"Arial,Grassetto Corsivo"REGIONE PIEMONTE
ASL AL</oddHeader>
    <oddFooter>&amp;L&amp;"Arial,Grassetto"31/10/2014&amp;R&amp;P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97"/>
  <sheetViews>
    <sheetView workbookViewId="0" topLeftCell="C79">
      <selection activeCell="E66" sqref="E66:E81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28125" style="71" bestFit="1" customWidth="1"/>
    <col min="5" max="5" width="13.8515625" style="71" bestFit="1" customWidth="1"/>
    <col min="6" max="6" width="13.421875" style="71" bestFit="1" customWidth="1"/>
    <col min="7" max="7" width="12.00390625" style="71" bestFit="1" customWidth="1"/>
    <col min="8" max="8" width="9.8515625" style="71" bestFit="1" customWidth="1"/>
    <col min="9" max="9" width="11.140625" style="71" bestFit="1" customWidth="1"/>
    <col min="10" max="10" width="9.8515625" style="71" bestFit="1" customWidth="1"/>
    <col min="11" max="13" width="9.140625" style="71" customWidth="1"/>
  </cols>
  <sheetData>
    <row r="2" spans="1:2" ht="12.75">
      <c r="A2" s="1"/>
      <c r="B2" s="5" t="s">
        <v>26</v>
      </c>
    </row>
    <row r="3" spans="1:5" ht="61.5" customHeight="1">
      <c r="A3" s="6" t="s">
        <v>0</v>
      </c>
      <c r="B3" s="7" t="s">
        <v>1</v>
      </c>
      <c r="C3" s="6">
        <v>2008</v>
      </c>
      <c r="D3" s="76" t="s">
        <v>2</v>
      </c>
      <c r="E3" s="72"/>
    </row>
    <row r="4" spans="1:13" s="25" customFormat="1" ht="25.5">
      <c r="A4" s="41" t="s">
        <v>27</v>
      </c>
      <c r="B4" s="42" t="s">
        <v>109</v>
      </c>
      <c r="C4" s="40"/>
      <c r="D4" s="72">
        <v>830000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s="25" customFormat="1" ht="25.5">
      <c r="A5" s="41" t="s">
        <v>27</v>
      </c>
      <c r="B5" s="42" t="s">
        <v>110</v>
      </c>
      <c r="C5" s="40"/>
      <c r="D5" s="72">
        <v>780000</v>
      </c>
      <c r="E5" s="72"/>
      <c r="F5" s="72"/>
      <c r="G5" s="72"/>
      <c r="H5" s="72"/>
      <c r="I5" s="72"/>
      <c r="J5" s="72"/>
      <c r="K5" s="72"/>
      <c r="L5" s="72"/>
      <c r="M5" s="72"/>
    </row>
    <row r="6" spans="1:13" s="25" customFormat="1" ht="25.5">
      <c r="A6" s="41" t="s">
        <v>27</v>
      </c>
      <c r="B6" s="42" t="s">
        <v>111</v>
      </c>
      <c r="C6" s="40"/>
      <c r="D6" s="72">
        <v>650000</v>
      </c>
      <c r="E6" s="72"/>
      <c r="F6" s="72"/>
      <c r="G6" s="72"/>
      <c r="H6" s="72"/>
      <c r="I6" s="72"/>
      <c r="J6" s="72"/>
      <c r="K6" s="72"/>
      <c r="L6" s="72"/>
      <c r="M6" s="72"/>
    </row>
    <row r="7" spans="1:13" s="25" customFormat="1" ht="25.5">
      <c r="A7" s="41" t="s">
        <v>27</v>
      </c>
      <c r="B7" s="42" t="s">
        <v>112</v>
      </c>
      <c r="C7" s="40"/>
      <c r="D7" s="72">
        <v>1415000</v>
      </c>
      <c r="E7" s="72"/>
      <c r="F7" s="72"/>
      <c r="G7" s="72"/>
      <c r="H7" s="72"/>
      <c r="I7" s="72"/>
      <c r="J7" s="72"/>
      <c r="K7" s="72"/>
      <c r="L7" s="72"/>
      <c r="M7" s="72"/>
    </row>
    <row r="8" spans="1:13" s="25" customFormat="1" ht="25.5">
      <c r="A8" s="41" t="s">
        <v>27</v>
      </c>
      <c r="B8" s="42" t="s">
        <v>113</v>
      </c>
      <c r="C8" s="40"/>
      <c r="D8" s="72">
        <v>850000</v>
      </c>
      <c r="E8" s="72"/>
      <c r="F8" s="72"/>
      <c r="G8" s="72"/>
      <c r="H8" s="72"/>
      <c r="I8" s="72"/>
      <c r="J8" s="72"/>
      <c r="K8" s="72"/>
      <c r="L8" s="72"/>
      <c r="M8" s="72"/>
    </row>
    <row r="9" spans="1:13" s="25" customFormat="1" ht="25.5">
      <c r="A9" s="41" t="s">
        <v>27</v>
      </c>
      <c r="B9" s="42" t="s">
        <v>114</v>
      </c>
      <c r="C9" s="40"/>
      <c r="D9" s="72">
        <v>1700000</v>
      </c>
      <c r="E9" s="72"/>
      <c r="F9" s="72"/>
      <c r="G9" s="72"/>
      <c r="H9" s="72"/>
      <c r="I9" s="72"/>
      <c r="J9" s="72"/>
      <c r="K9" s="72"/>
      <c r="L9" s="72"/>
      <c r="M9" s="72"/>
    </row>
    <row r="10" spans="1:13" s="25" customFormat="1" ht="25.5">
      <c r="A10" s="41" t="s">
        <v>27</v>
      </c>
      <c r="B10" s="42" t="s">
        <v>115</v>
      </c>
      <c r="C10" s="40"/>
      <c r="D10" s="72">
        <v>900000</v>
      </c>
      <c r="E10" s="72"/>
      <c r="F10" s="72"/>
      <c r="G10" s="72"/>
      <c r="H10" s="72"/>
      <c r="I10" s="72"/>
      <c r="J10" s="72"/>
      <c r="K10" s="72"/>
      <c r="L10" s="72"/>
      <c r="M10" s="72"/>
    </row>
    <row r="11" spans="1:13" s="25" customFormat="1" ht="25.5">
      <c r="A11" s="41" t="s">
        <v>27</v>
      </c>
      <c r="B11" s="42" t="s">
        <v>116</v>
      </c>
      <c r="C11" s="40"/>
      <c r="D11" s="72">
        <v>890000</v>
      </c>
      <c r="E11" s="72"/>
      <c r="F11" s="72"/>
      <c r="G11" s="72"/>
      <c r="H11" s="72"/>
      <c r="I11" s="72"/>
      <c r="J11" s="72"/>
      <c r="K11" s="72"/>
      <c r="L11" s="72"/>
      <c r="M11" s="72"/>
    </row>
    <row r="12" spans="1:13" s="25" customFormat="1" ht="25.5">
      <c r="A12" s="41" t="s">
        <v>27</v>
      </c>
      <c r="B12" s="42" t="s">
        <v>117</v>
      </c>
      <c r="C12" s="40"/>
      <c r="D12" s="72">
        <f>550000+350000</f>
        <v>900000</v>
      </c>
      <c r="E12" s="72"/>
      <c r="F12" s="72"/>
      <c r="G12" s="72"/>
      <c r="H12" s="72"/>
      <c r="I12" s="72"/>
      <c r="J12" s="72"/>
      <c r="K12" s="72"/>
      <c r="L12" s="72"/>
      <c r="M12" s="72"/>
    </row>
    <row r="13" spans="1:13" s="25" customFormat="1" ht="25.5">
      <c r="A13" s="41" t="s">
        <v>27</v>
      </c>
      <c r="B13" s="42" t="s">
        <v>118</v>
      </c>
      <c r="C13" s="40"/>
      <c r="D13" s="95">
        <v>-200000</v>
      </c>
      <c r="E13" s="72"/>
      <c r="F13" s="72"/>
      <c r="G13" s="72"/>
      <c r="H13" s="72"/>
      <c r="I13" s="72"/>
      <c r="J13" s="72"/>
      <c r="K13" s="72"/>
      <c r="L13" s="72"/>
      <c r="M13" s="72"/>
    </row>
    <row r="14" spans="1:13" s="25" customFormat="1" ht="25.5">
      <c r="A14" s="41" t="s">
        <v>27</v>
      </c>
      <c r="B14" s="42" t="s">
        <v>119</v>
      </c>
      <c r="C14" s="40"/>
      <c r="D14" s="95">
        <v>-100000</v>
      </c>
      <c r="E14" s="72"/>
      <c r="F14" s="72"/>
      <c r="G14" s="72"/>
      <c r="H14" s="72"/>
      <c r="I14" s="72"/>
      <c r="J14" s="72"/>
      <c r="K14" s="72"/>
      <c r="L14" s="72"/>
      <c r="M14" s="72"/>
    </row>
    <row r="15" spans="1:13" s="25" customFormat="1" ht="38.25">
      <c r="A15" s="41" t="s">
        <v>28</v>
      </c>
      <c r="B15" s="42" t="s">
        <v>120</v>
      </c>
      <c r="C15" s="40"/>
      <c r="D15" s="72">
        <v>1082001.19</v>
      </c>
      <c r="E15" s="72"/>
      <c r="F15" s="72"/>
      <c r="G15" s="72"/>
      <c r="H15" s="72"/>
      <c r="I15" s="72"/>
      <c r="J15" s="72"/>
      <c r="K15" s="72"/>
      <c r="L15" s="72"/>
      <c r="M15" s="72"/>
    </row>
    <row r="17" spans="1:13" s="25" customFormat="1" ht="25.5">
      <c r="A17" s="41" t="s">
        <v>30</v>
      </c>
      <c r="B17" s="42" t="s">
        <v>121</v>
      </c>
      <c r="C17" s="40"/>
      <c r="D17" s="72">
        <f>1335072.29+921844.62</f>
        <v>2256916.91</v>
      </c>
      <c r="E17" s="72"/>
      <c r="F17" s="72"/>
      <c r="G17" s="72"/>
      <c r="H17" s="72"/>
      <c r="I17" s="72"/>
      <c r="J17" s="72"/>
      <c r="K17" s="72"/>
      <c r="L17" s="72"/>
      <c r="M17" s="72"/>
    </row>
    <row r="18" spans="1:13" s="25" customFormat="1" ht="25.5">
      <c r="A18" s="41" t="s">
        <v>30</v>
      </c>
      <c r="B18" s="42" t="s">
        <v>122</v>
      </c>
      <c r="C18" s="40"/>
      <c r="D18" s="72">
        <v>4483904.62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s="25" customFormat="1" ht="25.5">
      <c r="A19" s="41" t="s">
        <v>30</v>
      </c>
      <c r="B19" s="42" t="s">
        <v>123</v>
      </c>
      <c r="C19" s="40"/>
      <c r="D19" s="72">
        <v>1393114.25</v>
      </c>
      <c r="E19" s="72"/>
      <c r="F19" s="72"/>
      <c r="G19" s="72"/>
      <c r="H19" s="72"/>
      <c r="I19" s="72"/>
      <c r="J19" s="72"/>
      <c r="K19" s="72"/>
      <c r="L19" s="72"/>
      <c r="M19" s="72"/>
    </row>
    <row r="20" spans="1:13" s="25" customFormat="1" ht="25.5">
      <c r="A20" s="41" t="s">
        <v>30</v>
      </c>
      <c r="B20" s="42" t="s">
        <v>260</v>
      </c>
      <c r="C20" s="40"/>
      <c r="D20" s="95">
        <v>-53213.94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s="25" customFormat="1" ht="25.5">
      <c r="A21" s="41" t="s">
        <v>30</v>
      </c>
      <c r="B21" s="42" t="s">
        <v>124</v>
      </c>
      <c r="C21" s="40"/>
      <c r="D21" s="72">
        <v>523506.54</v>
      </c>
      <c r="E21" s="72"/>
      <c r="F21" s="72"/>
      <c r="G21" s="72"/>
      <c r="H21" s="72"/>
      <c r="I21" s="72"/>
      <c r="J21" s="72"/>
      <c r="K21" s="72"/>
      <c r="L21" s="72"/>
      <c r="M21" s="72"/>
    </row>
    <row r="22" spans="1:13" s="25" customFormat="1" ht="25.5">
      <c r="A22" s="41" t="s">
        <v>30</v>
      </c>
      <c r="B22" s="42" t="s">
        <v>261</v>
      </c>
      <c r="C22" s="40"/>
      <c r="D22" s="95">
        <v>-14606.97</v>
      </c>
      <c r="E22" s="72"/>
      <c r="F22" s="72"/>
      <c r="G22" s="72"/>
      <c r="H22" s="72"/>
      <c r="I22" s="72"/>
      <c r="J22" s="72"/>
      <c r="K22" s="72"/>
      <c r="L22" s="72"/>
      <c r="M22" s="72"/>
    </row>
    <row r="23" spans="1:13" s="25" customFormat="1" ht="25.5">
      <c r="A23" s="41" t="s">
        <v>32</v>
      </c>
      <c r="B23" s="42" t="s">
        <v>125</v>
      </c>
      <c r="C23" s="40"/>
      <c r="D23" s="72">
        <v>785014.49</v>
      </c>
      <c r="E23" s="72"/>
      <c r="F23" s="72"/>
      <c r="G23" s="72"/>
      <c r="H23" s="72"/>
      <c r="I23" s="72"/>
      <c r="J23" s="72"/>
      <c r="K23" s="72"/>
      <c r="L23" s="72"/>
      <c r="M23" s="72"/>
    </row>
    <row r="24" spans="1:13" s="25" customFormat="1" ht="25.5">
      <c r="A24" s="41" t="s">
        <v>33</v>
      </c>
      <c r="B24" s="42" t="s">
        <v>126</v>
      </c>
      <c r="C24" s="40"/>
      <c r="D24" s="72">
        <f>992088.04+557282.66</f>
        <v>1549370.7000000002</v>
      </c>
      <c r="E24" s="72"/>
      <c r="F24" s="72"/>
      <c r="G24" s="72"/>
      <c r="H24" s="72"/>
      <c r="I24" s="72"/>
      <c r="J24" s="72"/>
      <c r="K24" s="72"/>
      <c r="L24" s="72"/>
      <c r="M24" s="72"/>
    </row>
    <row r="25" spans="1:13" s="25" customFormat="1" ht="25.5">
      <c r="A25" s="41" t="s">
        <v>33</v>
      </c>
      <c r="B25" s="42" t="s">
        <v>128</v>
      </c>
      <c r="C25" s="40"/>
      <c r="D25" s="95">
        <v>-78176.04</v>
      </c>
      <c r="E25" s="72"/>
      <c r="F25" s="72"/>
      <c r="G25" s="72"/>
      <c r="H25" s="72"/>
      <c r="I25" s="72"/>
      <c r="J25" s="72"/>
      <c r="K25" s="72"/>
      <c r="L25" s="72"/>
      <c r="M25" s="72"/>
    </row>
    <row r="26" spans="1:13" s="25" customFormat="1" ht="38.25">
      <c r="A26" s="41" t="s">
        <v>34</v>
      </c>
      <c r="B26" s="36" t="s">
        <v>129</v>
      </c>
      <c r="C26" s="40"/>
      <c r="D26" s="72">
        <f>61500+51214.95+982782.86+368408.71+190000.05+277185.43</f>
        <v>1931092</v>
      </c>
      <c r="E26" s="72"/>
      <c r="F26" s="72"/>
      <c r="G26" s="72"/>
      <c r="H26" s="72"/>
      <c r="I26" s="72"/>
      <c r="J26" s="72"/>
      <c r="K26" s="72"/>
      <c r="L26" s="72"/>
      <c r="M26" s="72"/>
    </row>
    <row r="27" spans="1:13" s="25" customFormat="1" ht="12.75">
      <c r="A27" s="41" t="s">
        <v>35</v>
      </c>
      <c r="B27" s="42" t="s">
        <v>36</v>
      </c>
      <c r="C27" s="40"/>
      <c r="D27" s="72">
        <v>131176.75</v>
      </c>
      <c r="E27" s="72"/>
      <c r="F27" s="72"/>
      <c r="G27" s="72"/>
      <c r="H27" s="72"/>
      <c r="I27" s="72"/>
      <c r="J27" s="72"/>
      <c r="K27" s="72"/>
      <c r="L27" s="72"/>
      <c r="M27" s="72"/>
    </row>
    <row r="28" spans="1:13" s="25" customFormat="1" ht="38.25">
      <c r="A28" s="41" t="s">
        <v>28</v>
      </c>
      <c r="B28" s="42" t="s">
        <v>29</v>
      </c>
      <c r="C28" s="40"/>
      <c r="D28" s="72">
        <v>205913.23</v>
      </c>
      <c r="E28" s="72"/>
      <c r="F28" s="72"/>
      <c r="G28" s="72"/>
      <c r="H28" s="72"/>
      <c r="I28" s="72"/>
      <c r="J28" s="72"/>
      <c r="K28" s="72"/>
      <c r="L28" s="72"/>
      <c r="M28" s="72"/>
    </row>
    <row r="29" spans="1:13" s="25" customFormat="1" ht="25.5">
      <c r="A29" s="41" t="s">
        <v>30</v>
      </c>
      <c r="B29" s="42" t="s">
        <v>31</v>
      </c>
      <c r="C29" s="40"/>
      <c r="D29" s="72">
        <v>385433.94</v>
      </c>
      <c r="E29" s="72"/>
      <c r="F29" s="72"/>
      <c r="G29" s="72"/>
      <c r="H29" s="72"/>
      <c r="I29" s="72"/>
      <c r="J29" s="72"/>
      <c r="K29" s="72"/>
      <c r="L29" s="72"/>
      <c r="M29" s="72"/>
    </row>
    <row r="30" spans="1:13" s="25" customFormat="1" ht="25.5">
      <c r="A30" s="41" t="s">
        <v>37</v>
      </c>
      <c r="B30" s="43" t="s">
        <v>131</v>
      </c>
      <c r="C30" s="40"/>
      <c r="D30" s="72">
        <v>568102.59</v>
      </c>
      <c r="E30" s="72"/>
      <c r="F30" s="72"/>
      <c r="G30" s="72"/>
      <c r="H30" s="72"/>
      <c r="I30" s="72"/>
      <c r="J30" s="72"/>
      <c r="K30" s="72"/>
      <c r="L30" s="72"/>
      <c r="M30" s="72"/>
    </row>
    <row r="31" spans="1:13" s="25" customFormat="1" ht="25.5">
      <c r="A31" s="41" t="s">
        <v>38</v>
      </c>
      <c r="B31" s="36" t="s">
        <v>39</v>
      </c>
      <c r="C31" s="40"/>
      <c r="D31" s="72">
        <v>250000</v>
      </c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5" customFormat="1" ht="25.5">
      <c r="A32" s="41" t="s">
        <v>40</v>
      </c>
      <c r="B32" s="36" t="s">
        <v>127</v>
      </c>
      <c r="C32" s="40"/>
      <c r="D32" s="72">
        <v>77468.55</v>
      </c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5" customFormat="1" ht="25.5">
      <c r="A33" s="41" t="s">
        <v>41</v>
      </c>
      <c r="B33" s="36" t="s">
        <v>42</v>
      </c>
      <c r="C33" s="40"/>
      <c r="D33" s="72">
        <v>548073.82</v>
      </c>
      <c r="E33" s="72"/>
      <c r="F33" s="72"/>
      <c r="G33" s="72"/>
      <c r="H33" s="72"/>
      <c r="I33" s="72"/>
      <c r="J33" s="72"/>
      <c r="K33" s="72"/>
      <c r="L33" s="72"/>
      <c r="M33" s="72"/>
    </row>
    <row r="34" spans="1:13" s="25" customFormat="1" ht="26.25" thickBot="1">
      <c r="A34" s="41" t="s">
        <v>43</v>
      </c>
      <c r="B34" s="36" t="s">
        <v>132</v>
      </c>
      <c r="C34" s="40"/>
      <c r="D34" s="72">
        <f>398319.04+340666.96</f>
        <v>738986</v>
      </c>
      <c r="E34" s="72"/>
      <c r="F34" s="72"/>
      <c r="G34" s="72"/>
      <c r="H34" s="72"/>
      <c r="I34" s="72"/>
      <c r="J34" s="72"/>
      <c r="K34" s="72"/>
      <c r="L34" s="72"/>
      <c r="M34" s="72"/>
    </row>
    <row r="35" spans="1:4" ht="13.5" thickBot="1">
      <c r="A35" s="8" t="s">
        <v>4</v>
      </c>
      <c r="B35" s="9"/>
      <c r="C35" s="10"/>
      <c r="D35" s="80">
        <f>SUM(D4:D34)</f>
        <v>25379078.63</v>
      </c>
    </row>
    <row r="36" spans="1:2" ht="12.75">
      <c r="A36" s="1"/>
      <c r="B36" s="4"/>
    </row>
    <row r="37" spans="1:2" ht="12.75">
      <c r="A37" s="1"/>
      <c r="B37" s="5" t="s">
        <v>249</v>
      </c>
    </row>
    <row r="38" spans="1:6" ht="51">
      <c r="A38" s="11" t="s">
        <v>0</v>
      </c>
      <c r="B38" s="12" t="s">
        <v>1</v>
      </c>
      <c r="C38" s="11">
        <v>2008</v>
      </c>
      <c r="D38" s="73" t="s">
        <v>250</v>
      </c>
      <c r="E38" s="73" t="s">
        <v>251</v>
      </c>
      <c r="F38" s="73" t="s">
        <v>3</v>
      </c>
    </row>
    <row r="39" spans="1:13" s="25" customFormat="1" ht="25.5">
      <c r="A39" s="41" t="s">
        <v>27</v>
      </c>
      <c r="B39" s="42" t="s">
        <v>109</v>
      </c>
      <c r="C39" s="40"/>
      <c r="D39" s="72"/>
      <c r="E39" s="72">
        <v>724788</v>
      </c>
      <c r="F39" s="72">
        <f>+D39+E39</f>
        <v>724788</v>
      </c>
      <c r="G39" s="72"/>
      <c r="H39" s="72"/>
      <c r="I39" s="72"/>
      <c r="J39" s="72"/>
      <c r="K39" s="72"/>
      <c r="L39" s="72"/>
      <c r="M39" s="72"/>
    </row>
    <row r="40" spans="1:13" s="25" customFormat="1" ht="25.5">
      <c r="A40" s="41" t="s">
        <v>27</v>
      </c>
      <c r="B40" s="42" t="s">
        <v>111</v>
      </c>
      <c r="C40" s="40"/>
      <c r="D40" s="72"/>
      <c r="E40" s="72">
        <v>195000</v>
      </c>
      <c r="F40" s="72">
        <f>+D40+E40</f>
        <v>195000</v>
      </c>
      <c r="G40" s="72"/>
      <c r="H40" s="72"/>
      <c r="I40" s="72"/>
      <c r="J40" s="72"/>
      <c r="K40" s="72"/>
      <c r="L40" s="72"/>
      <c r="M40" s="72"/>
    </row>
    <row r="41" spans="1:13" s="25" customFormat="1" ht="25.5">
      <c r="A41" s="41" t="s">
        <v>27</v>
      </c>
      <c r="B41" s="42" t="s">
        <v>112</v>
      </c>
      <c r="C41" s="40"/>
      <c r="D41" s="72"/>
      <c r="E41" s="72">
        <v>424500</v>
      </c>
      <c r="F41" s="72">
        <f aca="true" t="shared" si="0" ref="F41:F59">+D41+E41</f>
        <v>424500</v>
      </c>
      <c r="G41" s="72"/>
      <c r="H41" s="72"/>
      <c r="I41" s="72"/>
      <c r="J41" s="72"/>
      <c r="K41" s="72"/>
      <c r="L41" s="72"/>
      <c r="M41" s="72"/>
    </row>
    <row r="42" spans="1:6" ht="25.5">
      <c r="A42" s="41" t="s">
        <v>27</v>
      </c>
      <c r="B42" s="42" t="s">
        <v>113</v>
      </c>
      <c r="C42" s="29"/>
      <c r="D42" s="114"/>
      <c r="E42" s="114">
        <v>669600</v>
      </c>
      <c r="F42" s="72">
        <f t="shared" si="0"/>
        <v>669600</v>
      </c>
    </row>
    <row r="43" spans="1:6" ht="25.5">
      <c r="A43" s="41" t="s">
        <v>27</v>
      </c>
      <c r="B43" s="42" t="s">
        <v>116</v>
      </c>
      <c r="C43" s="29"/>
      <c r="D43" s="114"/>
      <c r="E43" s="114">
        <v>696915.6</v>
      </c>
      <c r="F43" s="72">
        <f t="shared" si="0"/>
        <v>696915.6</v>
      </c>
    </row>
    <row r="44" spans="1:13" s="25" customFormat="1" ht="38.25">
      <c r="A44" s="41" t="s">
        <v>28</v>
      </c>
      <c r="B44" s="42" t="s">
        <v>120</v>
      </c>
      <c r="C44" s="40"/>
      <c r="D44" s="72"/>
      <c r="E44" s="72">
        <v>1082001.15</v>
      </c>
      <c r="F44" s="72">
        <f t="shared" si="0"/>
        <v>1082001.15</v>
      </c>
      <c r="G44" s="72"/>
      <c r="H44" s="72"/>
      <c r="I44" s="72"/>
      <c r="J44" s="72"/>
      <c r="K44" s="72"/>
      <c r="L44" s="72"/>
      <c r="M44" s="72"/>
    </row>
    <row r="45" spans="1:13" s="25" customFormat="1" ht="25.5">
      <c r="A45" s="41" t="s">
        <v>30</v>
      </c>
      <c r="B45" s="42" t="s">
        <v>121</v>
      </c>
      <c r="C45" s="40"/>
      <c r="D45" s="71">
        <v>1206729.74</v>
      </c>
      <c r="E45" s="71">
        <v>921844.62</v>
      </c>
      <c r="F45" s="72">
        <f t="shared" si="0"/>
        <v>2128574.36</v>
      </c>
      <c r="G45" s="72"/>
      <c r="H45" s="72"/>
      <c r="I45" s="72"/>
      <c r="J45" s="72"/>
      <c r="K45" s="72"/>
      <c r="L45" s="72"/>
      <c r="M45" s="72"/>
    </row>
    <row r="46" spans="1:13" s="25" customFormat="1" ht="25.5">
      <c r="A46" s="41" t="s">
        <v>33</v>
      </c>
      <c r="B46" s="42" t="s">
        <v>126</v>
      </c>
      <c r="C46" s="40"/>
      <c r="D46" s="71"/>
      <c r="E46" s="71">
        <v>557282.66</v>
      </c>
      <c r="F46" s="72">
        <f t="shared" si="0"/>
        <v>557282.66</v>
      </c>
      <c r="G46" s="72"/>
      <c r="H46" s="72"/>
      <c r="I46" s="72"/>
      <c r="J46" s="72"/>
      <c r="K46" s="72"/>
      <c r="L46" s="72"/>
      <c r="M46" s="72"/>
    </row>
    <row r="47" spans="1:13" s="25" customFormat="1" ht="38.25">
      <c r="A47" s="41" t="s">
        <v>34</v>
      </c>
      <c r="B47" s="36" t="s">
        <v>129</v>
      </c>
      <c r="C47" s="40"/>
      <c r="D47" s="71"/>
      <c r="E47" s="71">
        <v>940667.49</v>
      </c>
      <c r="F47" s="72">
        <f t="shared" si="0"/>
        <v>940667.49</v>
      </c>
      <c r="G47" s="72"/>
      <c r="H47" s="72"/>
      <c r="I47" s="72"/>
      <c r="J47" s="72"/>
      <c r="K47" s="72"/>
      <c r="L47" s="72"/>
      <c r="M47" s="72"/>
    </row>
    <row r="48" spans="1:13" s="25" customFormat="1" ht="12.75">
      <c r="A48" s="41" t="s">
        <v>35</v>
      </c>
      <c r="B48" s="42" t="s">
        <v>36</v>
      </c>
      <c r="C48" s="40"/>
      <c r="D48" s="71"/>
      <c r="E48" s="71">
        <v>131176.75</v>
      </c>
      <c r="F48" s="72">
        <f t="shared" si="0"/>
        <v>131176.75</v>
      </c>
      <c r="G48" s="72"/>
      <c r="H48" s="72"/>
      <c r="I48" s="72"/>
      <c r="J48" s="72"/>
      <c r="K48" s="72"/>
      <c r="L48" s="72"/>
      <c r="M48" s="72"/>
    </row>
    <row r="49" spans="1:13" s="25" customFormat="1" ht="38.25">
      <c r="A49" s="41" t="s">
        <v>28</v>
      </c>
      <c r="B49" s="42" t="s">
        <v>29</v>
      </c>
      <c r="C49" s="40"/>
      <c r="D49" s="71"/>
      <c r="E49" s="71">
        <v>205913.23</v>
      </c>
      <c r="F49" s="72">
        <f t="shared" si="0"/>
        <v>205913.23</v>
      </c>
      <c r="G49" s="72"/>
      <c r="H49" s="72"/>
      <c r="I49" s="72"/>
      <c r="J49" s="72"/>
      <c r="K49" s="72"/>
      <c r="L49" s="72"/>
      <c r="M49" s="72"/>
    </row>
    <row r="50" spans="1:13" s="25" customFormat="1" ht="25.5">
      <c r="A50" s="41" t="s">
        <v>30</v>
      </c>
      <c r="B50" s="42" t="s">
        <v>31</v>
      </c>
      <c r="C50" s="40"/>
      <c r="D50" s="71"/>
      <c r="E50" s="71">
        <v>385433.94</v>
      </c>
      <c r="F50" s="72">
        <f t="shared" si="0"/>
        <v>385433.94</v>
      </c>
      <c r="G50" s="72"/>
      <c r="H50" s="72"/>
      <c r="I50" s="72"/>
      <c r="J50" s="72"/>
      <c r="K50" s="72"/>
      <c r="L50" s="72"/>
      <c r="M50" s="72"/>
    </row>
    <row r="51" spans="1:13" s="25" customFormat="1" ht="25.5">
      <c r="A51" s="41" t="s">
        <v>38</v>
      </c>
      <c r="B51" s="36" t="s">
        <v>39</v>
      </c>
      <c r="C51" s="40"/>
      <c r="D51" s="71"/>
      <c r="E51" s="71">
        <v>250000</v>
      </c>
      <c r="F51" s="72">
        <f t="shared" si="0"/>
        <v>250000</v>
      </c>
      <c r="G51" s="72"/>
      <c r="H51" s="72"/>
      <c r="I51" s="72"/>
      <c r="J51" s="72"/>
      <c r="K51" s="72"/>
      <c r="L51" s="72"/>
      <c r="M51" s="72"/>
    </row>
    <row r="52" spans="1:13" s="25" customFormat="1" ht="25.5">
      <c r="A52" s="41" t="s">
        <v>41</v>
      </c>
      <c r="B52" s="36" t="s">
        <v>42</v>
      </c>
      <c r="C52" s="40"/>
      <c r="D52" s="71"/>
      <c r="E52" s="71">
        <v>548073.82</v>
      </c>
      <c r="F52" s="72">
        <f t="shared" si="0"/>
        <v>548073.82</v>
      </c>
      <c r="G52" s="72"/>
      <c r="H52" s="72"/>
      <c r="I52" s="72"/>
      <c r="J52" s="72"/>
      <c r="K52" s="72"/>
      <c r="L52" s="72"/>
      <c r="M52" s="72"/>
    </row>
    <row r="53" spans="1:13" s="25" customFormat="1" ht="25.5">
      <c r="A53" s="41" t="s">
        <v>43</v>
      </c>
      <c r="B53" s="36" t="s">
        <v>132</v>
      </c>
      <c r="C53" s="40"/>
      <c r="D53" s="71"/>
      <c r="E53" s="71">
        <v>398319.04</v>
      </c>
      <c r="F53" s="72">
        <f t="shared" si="0"/>
        <v>398319.04</v>
      </c>
      <c r="G53" s="72"/>
      <c r="H53" s="72"/>
      <c r="I53" s="72"/>
      <c r="J53" s="72"/>
      <c r="K53" s="72"/>
      <c r="L53" s="72"/>
      <c r="M53" s="72"/>
    </row>
    <row r="54" spans="1:13" s="25" customFormat="1" ht="25.5">
      <c r="A54" s="41" t="s">
        <v>40</v>
      </c>
      <c r="B54" s="36" t="s">
        <v>127</v>
      </c>
      <c r="C54" s="40"/>
      <c r="D54" s="71"/>
      <c r="E54" s="72">
        <v>77468.55</v>
      </c>
      <c r="F54" s="72">
        <f t="shared" si="0"/>
        <v>77468.55</v>
      </c>
      <c r="G54" s="72"/>
      <c r="H54" s="72"/>
      <c r="I54" s="72"/>
      <c r="J54" s="72"/>
      <c r="K54" s="72"/>
      <c r="L54" s="72"/>
      <c r="M54" s="72"/>
    </row>
    <row r="55" spans="1:13" s="25" customFormat="1" ht="25.5">
      <c r="A55" s="41" t="s">
        <v>30</v>
      </c>
      <c r="B55" s="42" t="s">
        <v>122</v>
      </c>
      <c r="C55" s="40"/>
      <c r="D55" s="71"/>
      <c r="E55" s="72">
        <v>2660294.98</v>
      </c>
      <c r="F55" s="72">
        <f t="shared" si="0"/>
        <v>2660294.98</v>
      </c>
      <c r="G55" s="72"/>
      <c r="H55" s="72"/>
      <c r="I55" s="72"/>
      <c r="J55" s="72"/>
      <c r="K55" s="72"/>
      <c r="L55" s="72"/>
      <c r="M55" s="72"/>
    </row>
    <row r="56" spans="1:13" s="25" customFormat="1" ht="25.5">
      <c r="A56" s="41" t="s">
        <v>33</v>
      </c>
      <c r="B56" s="42" t="s">
        <v>126</v>
      </c>
      <c r="C56" s="40"/>
      <c r="D56" s="71"/>
      <c r="E56" s="72">
        <v>913912</v>
      </c>
      <c r="F56" s="72">
        <f t="shared" si="0"/>
        <v>913912</v>
      </c>
      <c r="G56" s="72"/>
      <c r="H56" s="72"/>
      <c r="I56" s="72"/>
      <c r="J56" s="72"/>
      <c r="K56" s="72"/>
      <c r="L56" s="72"/>
      <c r="M56" s="72"/>
    </row>
    <row r="57" spans="1:13" s="25" customFormat="1" ht="38.25">
      <c r="A57" s="41" t="s">
        <v>34</v>
      </c>
      <c r="B57" s="36" t="s">
        <v>129</v>
      </c>
      <c r="C57" s="40"/>
      <c r="D57" s="71"/>
      <c r="E57" s="72">
        <v>990424.51</v>
      </c>
      <c r="F57" s="72">
        <f t="shared" si="0"/>
        <v>990424.51</v>
      </c>
      <c r="G57" s="72"/>
      <c r="H57" s="72"/>
      <c r="I57" s="72"/>
      <c r="J57" s="72"/>
      <c r="K57" s="72"/>
      <c r="L57" s="72"/>
      <c r="M57" s="72"/>
    </row>
    <row r="58" spans="1:13" s="25" customFormat="1" ht="25.5">
      <c r="A58" s="41" t="s">
        <v>43</v>
      </c>
      <c r="B58" s="36" t="s">
        <v>132</v>
      </c>
      <c r="C58" s="40"/>
      <c r="D58" s="71"/>
      <c r="E58" s="72">
        <v>340666.96</v>
      </c>
      <c r="F58" s="72">
        <f t="shared" si="0"/>
        <v>340666.96</v>
      </c>
      <c r="G58" s="72"/>
      <c r="H58" s="72"/>
      <c r="I58" s="72"/>
      <c r="J58" s="72"/>
      <c r="K58" s="72"/>
      <c r="L58" s="72"/>
      <c r="M58" s="72"/>
    </row>
    <row r="59" spans="1:13" s="25" customFormat="1" ht="25.5">
      <c r="A59" s="41" t="s">
        <v>37</v>
      </c>
      <c r="B59" s="43" t="s">
        <v>130</v>
      </c>
      <c r="C59" s="40"/>
      <c r="D59" s="71"/>
      <c r="E59" s="72">
        <v>28405.13</v>
      </c>
      <c r="F59" s="72">
        <f t="shared" si="0"/>
        <v>28405.13</v>
      </c>
      <c r="G59" s="72"/>
      <c r="H59" s="72"/>
      <c r="I59" s="72"/>
      <c r="J59" s="72"/>
      <c r="K59" s="72"/>
      <c r="L59" s="72"/>
      <c r="M59" s="72"/>
    </row>
    <row r="60" spans="1:13" s="25" customFormat="1" ht="38.25">
      <c r="A60" s="41" t="s">
        <v>28</v>
      </c>
      <c r="B60" s="42" t="s">
        <v>238</v>
      </c>
      <c r="C60" s="40"/>
      <c r="D60" s="72"/>
      <c r="E60" s="72">
        <v>0.04</v>
      </c>
      <c r="F60" s="72">
        <f>+D60+E60</f>
        <v>0.04</v>
      </c>
      <c r="G60" s="72"/>
      <c r="H60" s="72"/>
      <c r="I60" s="72"/>
      <c r="J60" s="72"/>
      <c r="K60" s="72"/>
      <c r="L60" s="72"/>
      <c r="M60" s="72"/>
    </row>
    <row r="61" spans="1:13" s="25" customFormat="1" ht="26.25" thickBot="1">
      <c r="A61" s="41" t="s">
        <v>30</v>
      </c>
      <c r="B61" s="42" t="s">
        <v>123</v>
      </c>
      <c r="C61" s="40"/>
      <c r="D61" s="72">
        <v>1339900.31</v>
      </c>
      <c r="E61" s="72">
        <v>0</v>
      </c>
      <c r="F61" s="72">
        <f>+D61+E61</f>
        <v>1339900.31</v>
      </c>
      <c r="G61" s="72"/>
      <c r="H61" s="72"/>
      <c r="I61" s="72"/>
      <c r="J61" s="72"/>
      <c r="K61" s="72"/>
      <c r="L61" s="72"/>
      <c r="M61" s="72"/>
    </row>
    <row r="62" spans="1:6" ht="18" customHeight="1" thickBot="1">
      <c r="A62" s="13" t="s">
        <v>5</v>
      </c>
      <c r="B62" s="14"/>
      <c r="C62" s="31"/>
      <c r="D62" s="78">
        <f>SUM(D39:D61)</f>
        <v>2546630.05</v>
      </c>
      <c r="E62" s="74">
        <f>SUM(E39:E61)</f>
        <v>13142688.470000003</v>
      </c>
      <c r="F62" s="75">
        <f>SUM(F39:F61)</f>
        <v>15689318.520000001</v>
      </c>
    </row>
    <row r="63" spans="1:2" ht="12.75">
      <c r="A63" s="1"/>
      <c r="B63" s="4"/>
    </row>
    <row r="64" spans="1:2" ht="12.75">
      <c r="A64" s="1"/>
      <c r="B64" s="5" t="s">
        <v>252</v>
      </c>
    </row>
    <row r="65" spans="1:4" ht="51">
      <c r="A65" s="18" t="s">
        <v>0</v>
      </c>
      <c r="B65" s="19" t="s">
        <v>252</v>
      </c>
      <c r="C65" s="20">
        <v>2008</v>
      </c>
      <c r="D65" s="79" t="s">
        <v>2</v>
      </c>
    </row>
    <row r="66" spans="1:13" s="25" customFormat="1" ht="25.5">
      <c r="A66" s="41" t="s">
        <v>27</v>
      </c>
      <c r="B66" s="42" t="s">
        <v>109</v>
      </c>
      <c r="C66" s="40"/>
      <c r="D66" s="71">
        <f>+D4-F39</f>
        <v>105212</v>
      </c>
      <c r="E66" s="72"/>
      <c r="F66" s="72"/>
      <c r="G66" s="72"/>
      <c r="H66" s="72"/>
      <c r="I66" s="72"/>
      <c r="J66" s="72"/>
      <c r="K66" s="72"/>
      <c r="L66" s="72"/>
      <c r="M66" s="72"/>
    </row>
    <row r="67" spans="1:13" s="25" customFormat="1" ht="25.5">
      <c r="A67" s="41" t="s">
        <v>27</v>
      </c>
      <c r="B67" s="42" t="s">
        <v>110</v>
      </c>
      <c r="C67" s="40"/>
      <c r="D67" s="71">
        <v>780000</v>
      </c>
      <c r="E67" s="72"/>
      <c r="F67" s="72"/>
      <c r="G67" s="72"/>
      <c r="H67" s="72"/>
      <c r="I67" s="72"/>
      <c r="J67" s="72"/>
      <c r="K67" s="72"/>
      <c r="L67" s="72"/>
      <c r="M67" s="72"/>
    </row>
    <row r="68" spans="1:13" s="25" customFormat="1" ht="25.5">
      <c r="A68" s="41" t="s">
        <v>27</v>
      </c>
      <c r="B68" s="42" t="s">
        <v>111</v>
      </c>
      <c r="C68" s="40"/>
      <c r="D68" s="71">
        <f>+D6-F40</f>
        <v>455000</v>
      </c>
      <c r="E68" s="72"/>
      <c r="F68" s="72"/>
      <c r="G68" s="72"/>
      <c r="H68" s="72"/>
      <c r="I68" s="72"/>
      <c r="J68" s="72"/>
      <c r="K68" s="72"/>
      <c r="L68" s="72"/>
      <c r="M68" s="72"/>
    </row>
    <row r="69" spans="1:13" s="25" customFormat="1" ht="25.5">
      <c r="A69" s="41" t="s">
        <v>27</v>
      </c>
      <c r="B69" s="42" t="s">
        <v>112</v>
      </c>
      <c r="C69" s="40"/>
      <c r="D69" s="71">
        <f>+D7-F41</f>
        <v>990500</v>
      </c>
      <c r="E69" s="72"/>
      <c r="F69" s="72"/>
      <c r="G69" s="72"/>
      <c r="H69" s="72"/>
      <c r="I69" s="72"/>
      <c r="J69" s="72"/>
      <c r="K69" s="72"/>
      <c r="L69" s="72"/>
      <c r="M69" s="72"/>
    </row>
    <row r="70" spans="1:13" s="25" customFormat="1" ht="25.5">
      <c r="A70" s="41" t="s">
        <v>27</v>
      </c>
      <c r="B70" s="42" t="s">
        <v>113</v>
      </c>
      <c r="C70" s="40"/>
      <c r="D70" s="71">
        <f>+D8-F42</f>
        <v>180400</v>
      </c>
      <c r="E70" s="72"/>
      <c r="F70" s="72"/>
      <c r="G70" s="72"/>
      <c r="H70" s="72"/>
      <c r="I70" s="72"/>
      <c r="J70" s="72"/>
      <c r="K70" s="72"/>
      <c r="L70" s="72"/>
      <c r="M70" s="72"/>
    </row>
    <row r="71" spans="1:13" s="25" customFormat="1" ht="25.5">
      <c r="A71" s="41" t="s">
        <v>27</v>
      </c>
      <c r="B71" s="42" t="s">
        <v>114</v>
      </c>
      <c r="C71" s="40"/>
      <c r="D71" s="71">
        <v>1700000</v>
      </c>
      <c r="E71" s="72"/>
      <c r="F71" s="72"/>
      <c r="G71" s="72"/>
      <c r="H71" s="72"/>
      <c r="I71" s="72"/>
      <c r="J71" s="72"/>
      <c r="K71" s="72"/>
      <c r="L71" s="72"/>
      <c r="M71" s="72"/>
    </row>
    <row r="72" spans="1:13" s="25" customFormat="1" ht="25.5">
      <c r="A72" s="41" t="s">
        <v>27</v>
      </c>
      <c r="B72" s="42" t="s">
        <v>115</v>
      </c>
      <c r="C72" s="40"/>
      <c r="D72" s="71">
        <v>900000</v>
      </c>
      <c r="E72" s="72"/>
      <c r="F72" s="72"/>
      <c r="G72" s="72"/>
      <c r="H72" s="72"/>
      <c r="I72" s="72"/>
      <c r="J72" s="72"/>
      <c r="K72" s="72"/>
      <c r="L72" s="72"/>
      <c r="M72" s="72"/>
    </row>
    <row r="73" spans="1:13" s="25" customFormat="1" ht="25.5">
      <c r="A73" s="41" t="s">
        <v>27</v>
      </c>
      <c r="B73" s="42" t="s">
        <v>116</v>
      </c>
      <c r="C73" s="40"/>
      <c r="D73" s="71">
        <f>+D11-F43</f>
        <v>193084.40000000002</v>
      </c>
      <c r="E73" s="72"/>
      <c r="F73" s="72"/>
      <c r="G73" s="72"/>
      <c r="H73" s="72"/>
      <c r="I73" s="72"/>
      <c r="J73" s="72"/>
      <c r="K73" s="72"/>
      <c r="L73" s="72"/>
      <c r="M73" s="72"/>
    </row>
    <row r="74" spans="1:13" s="25" customFormat="1" ht="25.5">
      <c r="A74" s="41" t="s">
        <v>27</v>
      </c>
      <c r="B74" s="42" t="s">
        <v>117</v>
      </c>
      <c r="C74" s="40"/>
      <c r="D74" s="71">
        <v>600000</v>
      </c>
      <c r="E74" s="72"/>
      <c r="F74" s="72"/>
      <c r="G74" s="72"/>
      <c r="H74" s="72"/>
      <c r="I74" s="72"/>
      <c r="J74" s="72"/>
      <c r="K74" s="72"/>
      <c r="L74" s="72"/>
      <c r="M74" s="72"/>
    </row>
    <row r="75" spans="1:13" s="25" customFormat="1" ht="25.5">
      <c r="A75" s="41" t="s">
        <v>30</v>
      </c>
      <c r="B75" s="42" t="s">
        <v>122</v>
      </c>
      <c r="C75" s="40"/>
      <c r="D75" s="71">
        <v>1823609.64</v>
      </c>
      <c r="E75" s="72"/>
      <c r="F75" s="72"/>
      <c r="G75" s="72"/>
      <c r="H75" s="72"/>
      <c r="I75" s="72"/>
      <c r="J75" s="72"/>
      <c r="K75" s="72"/>
      <c r="L75" s="72"/>
      <c r="M75" s="72"/>
    </row>
    <row r="76" spans="1:13" s="25" customFormat="1" ht="25.5">
      <c r="A76" s="41" t="s">
        <v>30</v>
      </c>
      <c r="B76" s="42" t="s">
        <v>123</v>
      </c>
      <c r="C76" s="40"/>
      <c r="D76" s="71">
        <f>+D19+D20-F61</f>
        <v>0</v>
      </c>
      <c r="E76" s="72"/>
      <c r="F76" s="72"/>
      <c r="G76" s="72"/>
      <c r="H76" s="72"/>
      <c r="I76" s="72"/>
      <c r="J76" s="72"/>
      <c r="K76" s="72"/>
      <c r="L76" s="72"/>
      <c r="M76" s="72"/>
    </row>
    <row r="77" spans="1:13" s="25" customFormat="1" ht="25.5">
      <c r="A77" s="41" t="s">
        <v>30</v>
      </c>
      <c r="B77" s="42" t="s">
        <v>124</v>
      </c>
      <c r="C77" s="40"/>
      <c r="D77" s="71">
        <f>+D21+D22</f>
        <v>508899.57</v>
      </c>
      <c r="E77" s="72"/>
      <c r="F77" s="72"/>
      <c r="G77" s="72"/>
      <c r="H77" s="72"/>
      <c r="I77" s="72"/>
      <c r="J77" s="72"/>
      <c r="K77" s="72"/>
      <c r="L77" s="72"/>
      <c r="M77" s="72"/>
    </row>
    <row r="78" spans="1:13" s="25" customFormat="1" ht="25.5">
      <c r="A78" s="41" t="s">
        <v>32</v>
      </c>
      <c r="B78" s="42" t="s">
        <v>125</v>
      </c>
      <c r="C78" s="40"/>
      <c r="D78" s="71">
        <v>785014</v>
      </c>
      <c r="E78" s="72"/>
      <c r="F78" s="72"/>
      <c r="G78" s="72"/>
      <c r="H78" s="72"/>
      <c r="I78" s="72"/>
      <c r="J78" s="72"/>
      <c r="K78" s="72"/>
      <c r="L78" s="72"/>
      <c r="M78" s="72"/>
    </row>
    <row r="79" spans="1:13" s="25" customFormat="1" ht="25.5">
      <c r="A79" s="41" t="s">
        <v>30</v>
      </c>
      <c r="B79" s="42" t="s">
        <v>121</v>
      </c>
      <c r="C79" s="40"/>
      <c r="D79" s="71">
        <f>+D17-F45</f>
        <v>128342.55000000028</v>
      </c>
      <c r="E79" s="71"/>
      <c r="F79" s="72"/>
      <c r="G79" s="72"/>
      <c r="H79" s="72"/>
      <c r="I79" s="72"/>
      <c r="J79" s="72"/>
      <c r="K79" s="72"/>
      <c r="L79" s="72"/>
      <c r="M79" s="72"/>
    </row>
    <row r="80" spans="1:13" s="25" customFormat="1" ht="26.25" thickBot="1">
      <c r="A80" s="41" t="s">
        <v>37</v>
      </c>
      <c r="B80" s="43" t="s">
        <v>130</v>
      </c>
      <c r="C80" s="40"/>
      <c r="D80" s="71">
        <f>+D30-F59</f>
        <v>539697.46</v>
      </c>
      <c r="E80" s="72"/>
      <c r="F80" s="72"/>
      <c r="G80" s="72"/>
      <c r="H80" s="72"/>
      <c r="I80" s="72"/>
      <c r="J80" s="72"/>
      <c r="K80" s="72"/>
      <c r="L80" s="72"/>
      <c r="M80" s="72"/>
    </row>
    <row r="81" spans="1:4" ht="13.5" thickBot="1">
      <c r="A81" s="21" t="s">
        <v>253</v>
      </c>
      <c r="B81" s="22"/>
      <c r="C81" s="25"/>
      <c r="D81" s="98">
        <f>SUM(D66:D80)</f>
        <v>9689759.620000001</v>
      </c>
    </row>
    <row r="82" spans="1:13" s="25" customFormat="1" ht="12.75">
      <c r="A82" s="23"/>
      <c r="B82" s="24"/>
      <c r="C82" s="70"/>
      <c r="D82" s="96"/>
      <c r="E82" s="72"/>
      <c r="F82" s="72"/>
      <c r="G82" s="72"/>
      <c r="H82" s="72"/>
      <c r="I82" s="72"/>
      <c r="J82" s="72"/>
      <c r="K82" s="72"/>
      <c r="L82" s="72"/>
      <c r="M82" s="72"/>
    </row>
    <row r="83" spans="1:13" s="25" customFormat="1" ht="12.75">
      <c r="A83" s="23"/>
      <c r="B83" s="24"/>
      <c r="C83" s="70"/>
      <c r="D83" s="97"/>
      <c r="E83" s="72"/>
      <c r="F83" s="72"/>
      <c r="G83" s="72"/>
      <c r="H83" s="72"/>
      <c r="I83" s="72"/>
      <c r="J83" s="72"/>
      <c r="K83" s="72"/>
      <c r="L83" s="72"/>
      <c r="M83" s="72"/>
    </row>
    <row r="84" spans="1:13" s="25" customFormat="1" ht="12.75">
      <c r="A84" s="23"/>
      <c r="B84" s="24"/>
      <c r="D84" s="80"/>
      <c r="E84" s="72"/>
      <c r="F84" s="72"/>
      <c r="G84" s="72"/>
      <c r="H84" s="72"/>
      <c r="I84" s="72"/>
      <c r="J84" s="72"/>
      <c r="K84" s="72"/>
      <c r="L84" s="72"/>
      <c r="M84" s="72"/>
    </row>
    <row r="85" spans="1:13" s="25" customFormat="1" ht="12.75">
      <c r="A85" s="23"/>
      <c r="B85" s="24"/>
      <c r="D85" s="80"/>
      <c r="E85" s="72"/>
      <c r="F85" s="72"/>
      <c r="G85" s="72"/>
      <c r="H85" s="72"/>
      <c r="I85" s="72"/>
      <c r="J85" s="72"/>
      <c r="K85" s="72"/>
      <c r="L85" s="72"/>
      <c r="M85" s="72"/>
    </row>
    <row r="86" spans="1:13" s="25" customFormat="1" ht="12.75">
      <c r="A86" s="23"/>
      <c r="B86" s="24"/>
      <c r="D86" s="80"/>
      <c r="E86" s="72"/>
      <c r="F86" s="72"/>
      <c r="G86" s="72"/>
      <c r="H86" s="72"/>
      <c r="I86" s="72"/>
      <c r="J86" s="72"/>
      <c r="K86" s="72"/>
      <c r="L86" s="72"/>
      <c r="M86" s="72"/>
    </row>
    <row r="87" spans="1:13" s="25" customFormat="1" ht="12.75">
      <c r="A87" s="23"/>
      <c r="B87" s="24"/>
      <c r="D87" s="80"/>
      <c r="E87" s="72"/>
      <c r="F87" s="72"/>
      <c r="G87" s="72"/>
      <c r="H87" s="72"/>
      <c r="I87" s="72"/>
      <c r="J87" s="72"/>
      <c r="K87" s="72"/>
      <c r="L87" s="72"/>
      <c r="M87" s="72"/>
    </row>
    <row r="88" spans="1:13" s="25" customFormat="1" ht="12.75">
      <c r="A88" s="23"/>
      <c r="B88" s="24"/>
      <c r="D88" s="80"/>
      <c r="E88" s="72"/>
      <c r="F88" s="72"/>
      <c r="G88" s="72"/>
      <c r="H88" s="72"/>
      <c r="I88" s="72"/>
      <c r="J88" s="72"/>
      <c r="K88" s="72"/>
      <c r="L88" s="72"/>
      <c r="M88" s="72"/>
    </row>
    <row r="89" spans="1:13" s="25" customFormat="1" ht="12.75">
      <c r="A89" s="23"/>
      <c r="B89" s="24"/>
      <c r="D89" s="80"/>
      <c r="E89" s="72"/>
      <c r="F89" s="72"/>
      <c r="G89" s="72"/>
      <c r="H89" s="72"/>
      <c r="I89" s="72"/>
      <c r="J89" s="72"/>
      <c r="K89" s="72"/>
      <c r="L89" s="72"/>
      <c r="M89" s="72"/>
    </row>
    <row r="90" spans="1:2" ht="12.75">
      <c r="A90" s="1"/>
      <c r="B90" s="4"/>
    </row>
    <row r="91" spans="1:2" ht="12.75">
      <c r="A91" s="1"/>
      <c r="B91" s="4"/>
    </row>
    <row r="94" spans="1:2" ht="12.75">
      <c r="A94" s="1"/>
      <c r="B94" s="4"/>
    </row>
    <row r="95" spans="1:2" ht="12.75">
      <c r="A95" s="1"/>
      <c r="B95" s="4"/>
    </row>
    <row r="96" spans="1:2" ht="12.75">
      <c r="A96" s="1"/>
      <c r="B96" s="4"/>
    </row>
    <row r="97" spans="1:2" ht="12.75">
      <c r="A97" s="1"/>
      <c r="B97" s="4"/>
    </row>
  </sheetData>
  <printOptions/>
  <pageMargins left="0.39" right="0.25" top="0.7" bottom="0.57" header="0.29" footer="0.21"/>
  <pageSetup horizontalDpi="600" verticalDpi="600" orientation="landscape" paperSize="9" scale="85" r:id="rId1"/>
  <headerFooter alignWithMargins="0">
    <oddHeader>&amp;LCONSUNTIVO 2013&amp;CCONTRIBUTI CONTO CAPITALE  ASL AL ANNO 2008&amp;R&amp;"Arial,Grassetto Corsivo"REGIONE PIEMONTE
ASL AL</oddHeader>
    <oddFooter>&amp;L&amp;"Arial,Grassetto"31/10/2014&amp;R&amp;P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D1">
      <selection activeCell="G8" sqref="G8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245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 c_capit asseg2008AL '!D35+'cont. reg  c_capit asseg2009AL '!D30+'cont. reg  c_capit asseg2010AL'!D10+'cont. reg  c_capit asseg2011'!D5+'cont. reg  c_capit asseg2012 '!D8+'cont. reg  c_capit asseg2013'!D8</f>
        <v>56372672.08</v>
      </c>
    </row>
    <row r="5" spans="1:2" ht="12.75">
      <c r="A5" s="1"/>
      <c r="B5" s="4"/>
    </row>
    <row r="6" spans="1:2" ht="12.75">
      <c r="A6" s="1"/>
      <c r="B6" s="5" t="s">
        <v>236</v>
      </c>
    </row>
    <row r="7" spans="1:6" ht="39" thickBot="1">
      <c r="A7" s="11"/>
      <c r="B7" s="12"/>
      <c r="C7" s="11"/>
      <c r="D7" s="11" t="s">
        <v>231</v>
      </c>
      <c r="E7" s="11" t="s">
        <v>232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+'cont. reg  c_capit asseg2008AL '!D62+'cont. reg  c_capit asseg2009AL '!D52+'cont. reg  c_capit asseg2010AL'!D16+'cont. reg  c_capit asseg2011'!D10+'cont. reg  c_capit asseg2012 '!D15+'cont. reg  c_capit asseg2013'!D14</f>
        <v>3747618.57</v>
      </c>
      <c r="E8" s="16">
        <f>+'cont. reg  c_capit asseg2008AL '!E62+'cont. reg  c_capit asseg2009AL '!E52+'cont. reg  c_capit asseg2010AL'!E16+'cont. reg  c_capit asseg2011'!E10+'cont. reg  c_capit asseg2012 '!E15+'cont. reg  c_capit asseg2013'!E14</f>
        <v>21566653.44</v>
      </c>
      <c r="F8" s="17">
        <f>+'cont. reg  c_capit asseg2008AL '!F62+'cont. reg  c_capit asseg2009AL '!F52+'cont. reg  c_capit asseg2010AL'!F16+'cont. reg  c_capit asseg2011'!F10+'cont. reg  c_capit asseg2012 '!F15+'cont. reg  c_capit asseg2013'!F14</f>
        <v>25314272.01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234</v>
      </c>
    </row>
    <row r="11" spans="1:4" ht="13.5" thickBot="1">
      <c r="A11" s="1"/>
      <c r="B11" s="4"/>
      <c r="D11" s="3"/>
    </row>
    <row r="12" spans="1:6" ht="13.5" thickBot="1">
      <c r="A12" s="21" t="s">
        <v>235</v>
      </c>
      <c r="B12" s="22"/>
      <c r="C12" s="25"/>
      <c r="D12" s="17">
        <f>+'cont. reg  c_capit asseg2008AL '!D81+'cont. reg  c_capit asseg2009AL '!D73+'cont. reg  c_capit asseg2010AL'!D23+'cont. reg  c_capit asseg2011'!D15+'cont. reg  c_capit asseg2012 '!D22+'cont. reg  c_capit asseg2013'!D21</f>
        <v>31058399.580000002</v>
      </c>
      <c r="F12" s="3"/>
    </row>
    <row r="13" spans="1:6" s="25" customFormat="1" ht="12.75">
      <c r="A13" s="23"/>
      <c r="B13" s="24"/>
      <c r="D13" s="26"/>
      <c r="F13" s="67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5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27" right="0.25" top="1" bottom="0.78" header="0.26" footer="0.5"/>
  <pageSetup horizontalDpi="600" verticalDpi="600" orientation="landscape" paperSize="9" scale="85" r:id="rId1"/>
  <headerFooter alignWithMargins="0">
    <oddHeader>&amp;LCONSUNTIVO 2013
&amp;CRIEPILOGO CONTRIBUTI CONTO CAPITALE  ASL AL&amp;R&amp;"Arial,Grassetto"REGIONE PIEMONTE
ASL AL</oddHeader>
    <oddFooter>&amp;L&amp;"Arial,Grassetto Corsivo"31/10/2014&amp;R&amp;P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C1">
      <selection activeCell="E22" sqref="E22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18</v>
      </c>
    </row>
    <row r="3" spans="1:4" ht="51">
      <c r="A3" s="6" t="s">
        <v>0</v>
      </c>
      <c r="B3" s="7" t="s">
        <v>1</v>
      </c>
      <c r="C3" s="6">
        <v>2007</v>
      </c>
      <c r="D3" s="7" t="s">
        <v>2</v>
      </c>
    </row>
    <row r="4" spans="1:4" ht="12.75">
      <c r="A4" t="s">
        <v>21</v>
      </c>
      <c r="B4" s="36" t="s">
        <v>104</v>
      </c>
      <c r="C4" s="40"/>
      <c r="D4" s="40">
        <v>321000</v>
      </c>
    </row>
    <row r="5" spans="1:5" ht="13.5" thickBot="1">
      <c r="A5" s="25" t="s">
        <v>22</v>
      </c>
      <c r="B5" s="36" t="s">
        <v>106</v>
      </c>
      <c r="C5" s="40"/>
      <c r="D5" s="40">
        <v>510000</v>
      </c>
      <c r="E5" s="25"/>
    </row>
    <row r="6" spans="1:4" ht="13.5" thickBot="1">
      <c r="A6" s="8" t="s">
        <v>4</v>
      </c>
      <c r="B6" s="9"/>
      <c r="C6" s="10"/>
      <c r="D6" s="2">
        <f>SUM(D4:D5)</f>
        <v>831000</v>
      </c>
    </row>
    <row r="7" spans="1:2" ht="12.75">
      <c r="A7" s="1"/>
      <c r="B7" s="4"/>
    </row>
    <row r="8" spans="1:2" ht="12.75">
      <c r="A8" s="1"/>
      <c r="B8" s="5" t="s">
        <v>249</v>
      </c>
    </row>
    <row r="9" spans="1:6" ht="51">
      <c r="A9" s="11" t="s">
        <v>0</v>
      </c>
      <c r="B9" s="12" t="s">
        <v>1</v>
      </c>
      <c r="C9" s="11">
        <v>2007</v>
      </c>
      <c r="D9" s="11" t="s">
        <v>250</v>
      </c>
      <c r="E9" s="11" t="s">
        <v>251</v>
      </c>
      <c r="F9" s="11" t="s">
        <v>3</v>
      </c>
    </row>
    <row r="10" spans="1:6" s="25" customFormat="1" ht="12.75">
      <c r="A10" t="s">
        <v>21</v>
      </c>
      <c r="B10" s="36" t="s">
        <v>105</v>
      </c>
      <c r="C10" s="29"/>
      <c r="D10" s="3">
        <v>0</v>
      </c>
      <c r="E10" s="3">
        <v>0</v>
      </c>
      <c r="F10" s="2">
        <f>SUM(D10:E10)</f>
        <v>0</v>
      </c>
    </row>
    <row r="11" spans="1:6" ht="13.5" thickBot="1">
      <c r="A11" s="25" t="s">
        <v>22</v>
      </c>
      <c r="B11" s="36" t="s">
        <v>107</v>
      </c>
      <c r="D11" s="3">
        <v>0</v>
      </c>
      <c r="E11" s="3">
        <v>494248</v>
      </c>
      <c r="F11" s="2">
        <f>D11+E11</f>
        <v>494248</v>
      </c>
    </row>
    <row r="12" spans="1:6" ht="18" customHeight="1" thickBot="1">
      <c r="A12" s="13" t="s">
        <v>5</v>
      </c>
      <c r="B12" s="14"/>
      <c r="C12" s="31"/>
      <c r="D12" s="15">
        <f>SUM(D10:D11)</f>
        <v>0</v>
      </c>
      <c r="E12" s="16">
        <f>SUM(E10:E11)</f>
        <v>494248</v>
      </c>
      <c r="F12" s="17">
        <f>SUM(F10:F11)</f>
        <v>494248</v>
      </c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252</v>
      </c>
    </row>
    <row r="15" spans="1:4" ht="51">
      <c r="A15" s="18" t="s">
        <v>0</v>
      </c>
      <c r="B15" s="19" t="s">
        <v>252</v>
      </c>
      <c r="C15" s="20">
        <v>2007</v>
      </c>
      <c r="D15" s="20" t="s">
        <v>2</v>
      </c>
    </row>
    <row r="16" spans="1:4" s="25" customFormat="1" ht="12.75">
      <c r="A16" t="s">
        <v>21</v>
      </c>
      <c r="B16" s="36" t="s">
        <v>105</v>
      </c>
      <c r="C16" s="29"/>
      <c r="D16" s="3">
        <f>D4-F10</f>
        <v>321000</v>
      </c>
    </row>
    <row r="17" spans="1:5" ht="13.5" thickBot="1">
      <c r="A17" s="25" t="s">
        <v>22</v>
      </c>
      <c r="B17" s="36" t="s">
        <v>108</v>
      </c>
      <c r="D17" s="3">
        <f>+D5-F11</f>
        <v>15752</v>
      </c>
      <c r="E17" s="25"/>
    </row>
    <row r="18" spans="1:3" ht="13.5" thickBot="1">
      <c r="A18" s="21" t="s">
        <v>253</v>
      </c>
      <c r="B18" s="22"/>
      <c r="C18" s="25"/>
    </row>
    <row r="19" spans="1:5" s="25" customFormat="1" ht="13.5" thickBot="1">
      <c r="A19" s="23"/>
      <c r="B19" s="24"/>
      <c r="D19" s="17">
        <f>SUM(D16:D17)</f>
        <v>336752</v>
      </c>
      <c r="E19" s="67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85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2013&amp;CCONTRIBUTI CONTO CAPITALE EX ASL 20_ANNO 2007&amp;R&amp;"Arial,Grassetto Corsivo"REGIONE PIEMONTE
ASL AL</oddHeader>
    <oddFooter>&amp;L&amp;"Arial,Grassetto"31/10/2014&amp;R&amp;P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mazzag</cp:lastModifiedBy>
  <cp:lastPrinted>2014-11-03T13:47:39Z</cp:lastPrinted>
  <dcterms:created xsi:type="dcterms:W3CDTF">2004-07-21T07:25:04Z</dcterms:created>
  <dcterms:modified xsi:type="dcterms:W3CDTF">2014-11-03T13:47:41Z</dcterms:modified>
  <cp:category/>
  <cp:version/>
  <cp:contentType/>
  <cp:contentStatus/>
</cp:coreProperties>
</file>